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135"/>
  </bookViews>
  <sheets>
    <sheet name="Indice" sheetId="1" r:id="rId1"/>
    <sheet name="1" sheetId="4" r:id="rId2"/>
    <sheet name="2" sheetId="5" r:id="rId3"/>
    <sheet name="3" sheetId="3" r:id="rId4"/>
  </sheets>
  <definedNames>
    <definedName name="_xlnm.Print_Area" localSheetId="1">'1'!$A$1:$CG$58</definedName>
    <definedName name="_xlnm.Print_Area" localSheetId="2">'2'!$A$190:$P$221</definedName>
    <definedName name="_xlnm.Print_Area" localSheetId="3">'3'!$A$1:$J$31</definedName>
  </definedNames>
  <calcPr calcId="152511"/>
</workbook>
</file>

<file path=xl/calcChain.xml><?xml version="1.0" encoding="utf-8"?>
<calcChain xmlns="http://schemas.openxmlformats.org/spreadsheetml/2006/main">
  <c r="L58" i="4" l="1"/>
  <c r="BK58" i="4"/>
  <c r="BL58" i="4"/>
  <c r="BN58" i="4"/>
  <c r="BO58" i="4"/>
  <c r="BP58" i="4"/>
  <c r="BQ58" i="4"/>
  <c r="BR58" i="4"/>
  <c r="BS58" i="4"/>
  <c r="BT58" i="4"/>
  <c r="BU58" i="4"/>
  <c r="BV58" i="4"/>
  <c r="BW58" i="4"/>
  <c r="BX58" i="4"/>
  <c r="BY58" i="4"/>
  <c r="BZ58" i="4"/>
  <c r="CA58" i="4"/>
  <c r="CB58" i="4"/>
  <c r="CC58" i="4"/>
  <c r="CD58" i="4"/>
  <c r="CE58" i="4"/>
  <c r="CF58" i="4"/>
  <c r="CG58" i="4"/>
  <c r="BF58" i="4"/>
  <c r="BG58" i="4"/>
  <c r="BH58" i="4"/>
  <c r="BI58" i="4"/>
  <c r="AY58" i="4"/>
  <c r="AZ58" i="4"/>
  <c r="BA58" i="4"/>
  <c r="BB58" i="4"/>
  <c r="BC58" i="4"/>
  <c r="BE58" i="4"/>
  <c r="AM58" i="4"/>
  <c r="AN58" i="4"/>
  <c r="AO58" i="4"/>
  <c r="AE58" i="4"/>
  <c r="AF58" i="4"/>
  <c r="AG58" i="4"/>
  <c r="AH58" i="4"/>
  <c r="AI58" i="4"/>
  <c r="AJ58" i="4"/>
  <c r="AK58" i="4"/>
  <c r="AD58" i="4"/>
  <c r="AB58" i="4"/>
  <c r="AC58" i="4"/>
  <c r="Z58" i="4"/>
  <c r="AA58" i="4"/>
  <c r="O58" i="4"/>
  <c r="P58" i="4"/>
  <c r="Q58" i="4"/>
  <c r="R58" i="4"/>
  <c r="C58" i="4"/>
  <c r="B58" i="4"/>
  <c r="P368" i="5"/>
  <c r="O368" i="5"/>
  <c r="N368" i="5"/>
  <c r="M368" i="5"/>
  <c r="L368" i="5"/>
  <c r="K368" i="5"/>
  <c r="J368" i="5"/>
  <c r="I368" i="5"/>
  <c r="G368" i="5"/>
  <c r="F368" i="5"/>
  <c r="E368" i="5"/>
  <c r="D368" i="5"/>
  <c r="C368" i="5"/>
  <c r="B368" i="5"/>
  <c r="AW58" i="4"/>
  <c r="Y58" i="4"/>
  <c r="U58" i="4"/>
  <c r="V58" i="4"/>
  <c r="AT58" i="4"/>
  <c r="AU58" i="4"/>
  <c r="AS58" i="4"/>
  <c r="W58" i="4"/>
  <c r="J58" i="4"/>
  <c r="K58" i="4"/>
  <c r="I58" i="4"/>
  <c r="P334" i="5"/>
  <c r="O334" i="5"/>
  <c r="N334" i="5"/>
  <c r="M334" i="5"/>
  <c r="L334" i="5"/>
  <c r="K334" i="5"/>
  <c r="J334" i="5"/>
  <c r="I334" i="5"/>
  <c r="G334" i="5"/>
  <c r="F334" i="5"/>
  <c r="E334" i="5"/>
  <c r="D334" i="5"/>
  <c r="C334" i="5"/>
  <c r="B334" i="5"/>
  <c r="H334" i="5"/>
  <c r="P298" i="5"/>
  <c r="O298" i="5"/>
  <c r="N298" i="5"/>
  <c r="M298" i="5"/>
  <c r="L298" i="5"/>
  <c r="K298" i="5"/>
  <c r="J298" i="5"/>
  <c r="I298" i="5"/>
  <c r="G298" i="5"/>
  <c r="H298" i="5" s="1"/>
  <c r="F298" i="5"/>
  <c r="E298" i="5"/>
  <c r="D298" i="5"/>
  <c r="C298" i="5"/>
  <c r="B298" i="5"/>
  <c r="P259" i="5"/>
  <c r="O259" i="5"/>
  <c r="N259" i="5"/>
  <c r="M259" i="5"/>
  <c r="L259" i="5"/>
  <c r="K259" i="5"/>
  <c r="J259" i="5"/>
  <c r="I259" i="5"/>
  <c r="G259" i="5"/>
  <c r="F259" i="5"/>
  <c r="E259" i="5"/>
  <c r="D259" i="5"/>
  <c r="C259" i="5"/>
  <c r="B259" i="5"/>
  <c r="B221" i="5"/>
  <c r="C221" i="5"/>
  <c r="D221" i="5"/>
  <c r="E221" i="5"/>
  <c r="F221" i="5"/>
  <c r="G221" i="5"/>
  <c r="H221" i="5" s="1"/>
  <c r="I221" i="5"/>
  <c r="J221" i="5"/>
  <c r="K221" i="5"/>
  <c r="L221" i="5"/>
  <c r="M221" i="5"/>
  <c r="N221" i="5"/>
  <c r="O221" i="5"/>
  <c r="P221" i="5"/>
  <c r="BD25" i="4"/>
  <c r="BD58" i="4" s="1"/>
  <c r="AR58" i="4"/>
  <c r="X58" i="4"/>
  <c r="T58" i="4"/>
  <c r="H58" i="4"/>
  <c r="C32" i="5"/>
  <c r="S58" i="4"/>
  <c r="C146" i="5"/>
  <c r="D146" i="5"/>
  <c r="E146" i="5"/>
  <c r="F146" i="5"/>
  <c r="G146" i="5"/>
  <c r="I146" i="5"/>
  <c r="J146" i="5"/>
  <c r="K146" i="5"/>
  <c r="L146" i="5"/>
  <c r="M146" i="5"/>
  <c r="N146" i="5"/>
  <c r="O146" i="5"/>
  <c r="P146" i="5"/>
  <c r="B146" i="5"/>
  <c r="H146" i="5" s="1"/>
  <c r="C110" i="5"/>
  <c r="D110" i="5"/>
  <c r="E110" i="5"/>
  <c r="F110" i="5"/>
  <c r="G110" i="5"/>
  <c r="I110" i="5"/>
  <c r="J110" i="5"/>
  <c r="K110" i="5"/>
  <c r="L110" i="5"/>
  <c r="M110" i="5"/>
  <c r="N110" i="5"/>
  <c r="O110" i="5"/>
  <c r="P110" i="5"/>
  <c r="B110" i="5"/>
  <c r="C71" i="5"/>
  <c r="D71" i="5"/>
  <c r="E71" i="5"/>
  <c r="F71" i="5"/>
  <c r="G71" i="5"/>
  <c r="I71" i="5"/>
  <c r="J71" i="5"/>
  <c r="K71" i="5"/>
  <c r="L71" i="5"/>
  <c r="M71" i="5"/>
  <c r="N71" i="5"/>
  <c r="B71" i="5"/>
  <c r="D32" i="5"/>
  <c r="E32" i="5"/>
  <c r="F32" i="5"/>
  <c r="G32" i="5"/>
  <c r="I32" i="5"/>
  <c r="J32" i="5"/>
  <c r="K32" i="5"/>
  <c r="L32" i="5"/>
  <c r="M32" i="5"/>
  <c r="N32" i="5"/>
  <c r="B32" i="5"/>
  <c r="H32" i="5" s="1"/>
  <c r="BA18" i="4"/>
  <c r="E58" i="4"/>
  <c r="D58" i="4"/>
  <c r="AP58" i="4"/>
  <c r="F58" i="4"/>
  <c r="M186" i="5"/>
  <c r="N186" i="5"/>
  <c r="O186" i="5"/>
  <c r="P186" i="5"/>
  <c r="L186" i="5"/>
  <c r="C186" i="5"/>
  <c r="D186" i="5"/>
  <c r="E186" i="5"/>
  <c r="F186" i="5"/>
  <c r="G186" i="5"/>
  <c r="I186" i="5"/>
  <c r="J186" i="5"/>
  <c r="B186" i="5"/>
  <c r="H186" i="5" s="1"/>
  <c r="AV58" i="4"/>
  <c r="AQ58" i="4"/>
  <c r="M58" i="4"/>
  <c r="G58" i="4"/>
  <c r="BJ25" i="4"/>
  <c r="BJ58" i="4" s="1"/>
  <c r="AX25" i="4"/>
  <c r="AX58" i="4" s="1"/>
  <c r="AL25" i="4"/>
  <c r="AL58" i="4"/>
  <c r="N25" i="4"/>
  <c r="N58" i="4" s="1"/>
  <c r="BM18" i="4"/>
  <c r="BM58" i="4" s="1"/>
  <c r="AO18" i="4"/>
  <c r="J16" i="3"/>
  <c r="J15" i="3"/>
  <c r="J14" i="3"/>
  <c r="H259" i="5"/>
  <c r="H71" i="5"/>
  <c r="H110" i="5"/>
  <c r="H368" i="5"/>
</calcChain>
</file>

<file path=xl/sharedStrings.xml><?xml version="1.0" encoding="utf-8"?>
<sst xmlns="http://schemas.openxmlformats.org/spreadsheetml/2006/main" count="605" uniqueCount="243">
  <si>
    <t xml:space="preserve">Línea                      </t>
  </si>
  <si>
    <t>Nº Declaraciones</t>
  </si>
  <si>
    <t>Superficie (Has)</t>
  </si>
  <si>
    <t xml:space="preserve"> Nº Animales</t>
  </si>
  <si>
    <t>Capital Asegurado (€)</t>
  </si>
  <si>
    <t>Coste Neto (€)</t>
  </si>
  <si>
    <t>Subvención ENESA (€)</t>
  </si>
  <si>
    <t>Subvención Organismos(€)</t>
  </si>
  <si>
    <t>AÑOS</t>
  </si>
  <si>
    <t>102- EXPLOTACION GANADO VACUNO</t>
  </si>
  <si>
    <t>111- EXPLOTACION OVINO CAPRINO</t>
  </si>
  <si>
    <t>130- EXPLOTACIONES GANADO CEBO</t>
  </si>
  <si>
    <t>132- M.E.R. VACUNO</t>
  </si>
  <si>
    <t>133- COMPENSACIÓN PÉRDIDA PASTOS</t>
  </si>
  <si>
    <t>136- ALTA VALORACIÓN GENÉTICA</t>
  </si>
  <si>
    <t>139- EXPLOTACION GANADO EQUINO</t>
  </si>
  <si>
    <t>155- EXPLOTACION APICULTURA</t>
  </si>
  <si>
    <t>185- EXPLOT. BOVINOS CÁRNICA</t>
  </si>
  <si>
    <t>186- EXPLOT. GANADO AVIAR PUESTA</t>
  </si>
  <si>
    <t>196- EXPLOTACIÓN GANADO PORCINO</t>
  </si>
  <si>
    <t>197- RYD OVINOS</t>
  </si>
  <si>
    <t>198- RYD RESTO DE ESPECIES</t>
  </si>
  <si>
    <t>300- MANZANA</t>
  </si>
  <si>
    <t>306- CULTIVOS PROTEGIDOS</t>
  </si>
  <si>
    <t>307- FRESA Y FRUTOS ROJOS AIRE LIBRE</t>
  </si>
  <si>
    <t>307- GUISANTE Y HABA VERDE</t>
  </si>
  <si>
    <t>309- LEGUMINOSAS</t>
  </si>
  <si>
    <t>312- UVA DE VINIFICACIÓN</t>
  </si>
  <si>
    <t>315- CULTIVOS FORRAJEROS</t>
  </si>
  <si>
    <t>319- FORESTALES</t>
  </si>
  <si>
    <t>320- FLOR CORTADA</t>
  </si>
  <si>
    <t>327- LECHUGA</t>
  </si>
  <si>
    <t>732- M.E.R. RENOVABLE</t>
  </si>
  <si>
    <t>797- RYD OVINOS RENOVABLE</t>
  </si>
  <si>
    <t>798- RYD RESTO ESPECIES RENOVA</t>
  </si>
  <si>
    <t>Total Asturias</t>
  </si>
  <si>
    <t>RYD. Retirada y destrucción de cadáveres</t>
  </si>
  <si>
    <t>INFORME DE LA PRODUCCIÓN GLOBAL RECIBIDA - EJERCICIO 2015 - ASTURIAS</t>
  </si>
  <si>
    <t>RESUMEN POR EJERCICIO  - GRUPO DE CULTIVO- ESPECIE- LINEA - TODAS LAS MODALIDADES</t>
  </si>
  <si>
    <t>Nº Decl.</t>
  </si>
  <si>
    <t>Nº Animales</t>
  </si>
  <si>
    <t>Producción (Kg)</t>
  </si>
  <si>
    <t>Capital asegurado</t>
  </si>
  <si>
    <t>Coste Neto</t>
  </si>
  <si>
    <t>Coste Medio Declaraciones de Seguro</t>
  </si>
  <si>
    <t>Subvención ENESA</t>
  </si>
  <si>
    <t>Subvención Organismos</t>
  </si>
  <si>
    <t>Descuentos</t>
  </si>
  <si>
    <t>Bonificaciones / Recargos</t>
  </si>
  <si>
    <t>Importe Cargo Tomador</t>
  </si>
  <si>
    <t>Total Coste Tomador</t>
  </si>
  <si>
    <t xml:space="preserve">Total Ejercicio                                                                                     </t>
  </si>
  <si>
    <t>INFORME DE LA PRODUCCIÓN GLOBAL RECIBIDA - EJERCICIO 2014</t>
  </si>
  <si>
    <t>Superficie (Has.)</t>
  </si>
  <si>
    <t>Producción (Kg.)</t>
  </si>
  <si>
    <t>136-ALTA VALORACION GENETICA</t>
  </si>
  <si>
    <t>309-CEREALES DE INVIERNO</t>
  </si>
  <si>
    <t>306-CULTIVOS PROTEGIDOS</t>
  </si>
  <si>
    <t>186-EXPLOT. GANADO AVIAR PUESTA</t>
  </si>
  <si>
    <t>139-EXPLOTACION GANADO EQUINO</t>
  </si>
  <si>
    <t>102-EXPLOTACION GANADO VACUNO</t>
  </si>
  <si>
    <t>111-EXPLOTACION OVINO-CAPRINO</t>
  </si>
  <si>
    <t>130- EXPLOTACION GANADO CEBO</t>
  </si>
  <si>
    <t>155-EXPLOTACION APICOLA</t>
  </si>
  <si>
    <t>320-FLOR CORTADA</t>
  </si>
  <si>
    <t>319-FORESTALES</t>
  </si>
  <si>
    <t>306-FRESA, FRESON Y FRUTOS ROJOS</t>
  </si>
  <si>
    <t>307-FRESA/ON Y FRUTOS ROJOS AIRE LIBRE</t>
  </si>
  <si>
    <t>307-GUISANTE Y HABA VERDE</t>
  </si>
  <si>
    <t>311-KIWI</t>
  </si>
  <si>
    <t>327-LECHUGA</t>
  </si>
  <si>
    <t>309-LEGUMINOSAS</t>
  </si>
  <si>
    <t>732-M.E.R. RENOVABLE</t>
  </si>
  <si>
    <t>300-MANZANA</t>
  </si>
  <si>
    <t>197-RYD OVINOS</t>
  </si>
  <si>
    <t>797-RYD OVINO RENOVABLE</t>
  </si>
  <si>
    <t>198-RYD RESTO DE ESPECIES</t>
  </si>
  <si>
    <t>798-RYD RESTO ESPECIES RENOVA</t>
  </si>
  <si>
    <t>TOTAL EJERCICIO</t>
  </si>
  <si>
    <t>PLAN</t>
  </si>
  <si>
    <t>POLIZAS</t>
  </si>
  <si>
    <t>SUPERFICIE (Has)</t>
  </si>
  <si>
    <t>Nº ANIMALES (*)</t>
  </si>
  <si>
    <t>PRODUCCIÓN (kg)</t>
  </si>
  <si>
    <t>CAPITAL ASEGURADO (€)</t>
  </si>
  <si>
    <t>COSTE NETO (€)</t>
  </si>
  <si>
    <t>SUBVENCIÓN ENESA (€)</t>
  </si>
  <si>
    <t>Importe Cargo Tomador (€)</t>
  </si>
  <si>
    <t>(*) Un animal está contabilizado más de una vez si está asegurado en mas de una línea</t>
  </si>
  <si>
    <t>INDICE DE CUADROS</t>
  </si>
  <si>
    <t xml:space="preserve">Cuadro </t>
  </si>
  <si>
    <t>Apartados y Títulos</t>
  </si>
  <si>
    <t>Periodo</t>
  </si>
  <si>
    <t>Actualización</t>
  </si>
  <si>
    <t>1</t>
  </si>
  <si>
    <t xml:space="preserve">SEGUROS AGRARIOS
</t>
  </si>
  <si>
    <t>328- FRESA FRESON Y FRUTOS ROJOS</t>
  </si>
  <si>
    <t>401- EXPL.VACUNO REPROD. Y PROD.</t>
  </si>
  <si>
    <t>402- EXPL. GANADO VACUNO CEBO</t>
  </si>
  <si>
    <t>404- EXPL. GANADO OVINO CAPRINO</t>
  </si>
  <si>
    <t>405- EXPLOT. GANADO EQUINO</t>
  </si>
  <si>
    <t>407.-EXPLOT. AVIAR DE PUESTA</t>
  </si>
  <si>
    <t>408- EXPLOT. GANADO PORCINO</t>
  </si>
  <si>
    <t>Fte: Servicio de Desarrollo Agroalimentario</t>
  </si>
  <si>
    <t>anual</t>
  </si>
  <si>
    <t>INFORME DE LA PRODUCCIÓN GLOBAL RECIBIDA - EJERCICIO 2016 - ASTURIAS</t>
  </si>
  <si>
    <t>Grupo de Cultivo-Linea</t>
  </si>
  <si>
    <t>Recibo de Prima</t>
  </si>
  <si>
    <t>Bonificaciones/ Recargos</t>
  </si>
  <si>
    <t>Recargo por Fraccionamiento</t>
  </si>
  <si>
    <t>Recargo por Aval</t>
  </si>
  <si>
    <t xml:space="preserve">Provincia: ASTURIAS                                                                                 </t>
  </si>
  <si>
    <t xml:space="preserve">136-ALTA VALORACION GENETICA                                                                        </t>
  </si>
  <si>
    <t xml:space="preserve">309-CEREALES DE INVIERNO                                                                            </t>
  </si>
  <si>
    <t xml:space="preserve">315-CULTIVOS FORRAJEROS                                                                             </t>
  </si>
  <si>
    <t xml:space="preserve">306-CULTIVOS PROTEGIDOS                                                                             </t>
  </si>
  <si>
    <t xml:space="preserve">407-EXPL. AVIAR DE PUESTA                                                                           </t>
  </si>
  <si>
    <t xml:space="preserve">185-EXPL. BOVINOS CÁRNICA                                                                           </t>
  </si>
  <si>
    <t xml:space="preserve">405-EXPLO. GANADO EQUINO                                                                            </t>
  </si>
  <si>
    <t xml:space="preserve">404-EXPLO. GANADO OVINO CAPRINO                                                                     </t>
  </si>
  <si>
    <t xml:space="preserve">408-EXPLO. GANADO PORCINO                                                                           </t>
  </si>
  <si>
    <t xml:space="preserve">402-EXPLO. GANADO VACUNO CEBO                                                                       </t>
  </si>
  <si>
    <t xml:space="preserve">401-EXPLO.VACUNO REPR. Y PRODUCCIÓN                                                                 </t>
  </si>
  <si>
    <t xml:space="preserve">139-EXPLOTACION GANADO EQUINO                                                                       </t>
  </si>
  <si>
    <t xml:space="preserve">102-EXPLOTACION GANADO VACUNO                                                                       </t>
  </si>
  <si>
    <t xml:space="preserve">111-EXPLOTACION OVINO CAPRINO                                                                       </t>
  </si>
  <si>
    <t xml:space="preserve">130-EXPLOTACIONES GANADO CEBO                                                                       </t>
  </si>
  <si>
    <t xml:space="preserve">320-FLOR CORTADA                                                                                    </t>
  </si>
  <si>
    <t xml:space="preserve">319-FORESTALES                                                                                      </t>
  </si>
  <si>
    <t xml:space="preserve">328-FRESA FRESÓN Y FRUTOS ROJOS                                                                     </t>
  </si>
  <si>
    <t xml:space="preserve">307-FRESA Y FRUTOS ROJOS AIRE LIBR                                                                  </t>
  </si>
  <si>
    <t xml:space="preserve">311-KIWI                                                                                            </t>
  </si>
  <si>
    <t xml:space="preserve">327-LECHUGA                                                                                         </t>
  </si>
  <si>
    <t xml:space="preserve">309-LEGUMINOSAS                                                                                     </t>
  </si>
  <si>
    <t xml:space="preserve">300-MANZANA                                                                                         </t>
  </si>
  <si>
    <t xml:space="preserve">RYD BOVINO                                                                                          </t>
  </si>
  <si>
    <t xml:space="preserve">RYD EQUINOS Y CAMÉLIDOS                                                                             </t>
  </si>
  <si>
    <t xml:space="preserve">RYD GALLINAS                                                                                        </t>
  </si>
  <si>
    <t xml:space="preserve">RYD OVINO Y CAPRINO                                                                                 </t>
  </si>
  <si>
    <t xml:space="preserve">RYD PECES CONTINENTALES                                                                             </t>
  </si>
  <si>
    <t xml:space="preserve">RYD POLLOS                                                                                          </t>
  </si>
  <si>
    <t xml:space="preserve">RYD PORCINO                                                                                         </t>
  </si>
  <si>
    <t xml:space="preserve">RYD RESTO AVIAR                                                                                     </t>
  </si>
  <si>
    <t>INFORME DE LA PRODUCCIÓN GLOBAL RECIBIDA - EJERCICIO 2017 - ASTURIAS</t>
  </si>
  <si>
    <t xml:space="preserve">410-COMPENSAC. PÉRDIDA PASTOS                                                                       </t>
  </si>
  <si>
    <t xml:space="preserve">411-EXPLOTACIÓN EN APICULTURA                                                                       </t>
  </si>
  <si>
    <t xml:space="preserve">307-PATATA Y OTROS TUBÉRCULOS                                                                       </t>
  </si>
  <si>
    <t>Resumen por ejercicio y linea. Grupo de cultivo, especie…</t>
  </si>
  <si>
    <t>Informe evolución de la contratación de seguros agrarios en Asturias</t>
  </si>
  <si>
    <t>Histórico de resumen por línea</t>
  </si>
  <si>
    <t>410.-COMPENS.PERDIDA PASTOS</t>
  </si>
  <si>
    <t>411.-EXPLOTAC. EN APICULTURA</t>
  </si>
  <si>
    <t>307.-PATATA Y OTROS TUBÉRCULOS</t>
  </si>
  <si>
    <t>RYD BOVINO</t>
  </si>
  <si>
    <t>RYD EQUINOS Y CAMÉLIDOS</t>
  </si>
  <si>
    <t>RYD GALLINAS</t>
  </si>
  <si>
    <t>RYD OVINO Y CAPRINO</t>
  </si>
  <si>
    <t>RYD PECES CONTINENTALES</t>
  </si>
  <si>
    <t>RYD POLLOS</t>
  </si>
  <si>
    <t>RYD PORCINO</t>
  </si>
  <si>
    <t>RYD RESTO AVIAR</t>
  </si>
  <si>
    <t>Nota: Elabora Sección de Prospectiva y Estadística. Consejería de Desarrollo Rural y Recursos Naturales.</t>
  </si>
  <si>
    <t>318- JUDÍA VERDE</t>
  </si>
  <si>
    <t>320- SEMILLEROS</t>
  </si>
  <si>
    <t>324- MULTICULTIVO DE HORTALIZAS</t>
  </si>
  <si>
    <t>INFORME DE LA PRODUCCIÓN GLOBAL RECIBIDA - EJERCICIO 2018 - ASTURIAS</t>
  </si>
  <si>
    <t>309-CEREALES DE PRIMAVERA</t>
  </si>
  <si>
    <t>312-UVA DE VINIFICACIÓN</t>
  </si>
  <si>
    <t>318-JUDÍA VERDE</t>
  </si>
  <si>
    <t>320-SEMILLEROS</t>
  </si>
  <si>
    <t xml:space="preserve">324-MULTICULTIVO DE HORTALIZAS                                                                 </t>
  </si>
  <si>
    <t>SUBVENCIÓN ORGANISMOS (€)</t>
  </si>
  <si>
    <t>-</t>
  </si>
  <si>
    <t>INFORME DE LA PRODUCCIÓN GLOBAL RECIBIDA - EJERCICIO 2019 - ASTURIAS</t>
  </si>
  <si>
    <t xml:space="preserve">307- PATATA Y OTROS TUBÉRCULOS                                                                      </t>
  </si>
  <si>
    <t xml:space="preserve">401-EXPLO. VACUNO REPR. Y PRODUCCIÓN                                                                 </t>
  </si>
  <si>
    <t xml:space="preserve">407-EXPLO. AVIAR DE PUESTA                                                                           </t>
  </si>
  <si>
    <t xml:space="preserve">410-COMPENSACIÓN PÉRDIDA PASTOS                                                                       </t>
  </si>
  <si>
    <t>Nota: Elabora Sección de Prospectiva y Estadística. Consejería de Desarrollo Rural, Agroganadería y Pesca</t>
  </si>
  <si>
    <t>M.E.R.: Materiales específicos de riesgo.      M.A.R.: Materiales de alto riesgo.    E.E.B.: Encefalopatía espongiforme bovina.</t>
  </si>
  <si>
    <t xml:space="preserve">329-KIWI                                                                                            </t>
  </si>
  <si>
    <t>INFORME DE LA PRODUCCIÓN GLOBAL RECIBIDA - EJERCICIO 2020 - ASTURIAS</t>
  </si>
  <si>
    <t xml:space="preserve">300-PERA                                              </t>
  </si>
  <si>
    <t>Fte: Servicio de Agroindustria</t>
  </si>
  <si>
    <t>Nota: Elabora Sección de Prospectiva y Estadística. Consejería de Medio Rural y Política Agraria</t>
  </si>
  <si>
    <t>INFORME DE LA PRODUCCIÓN GLOBAL RECIBIDA - EJERCICIO 2021 - ASTURIAS</t>
  </si>
  <si>
    <t xml:space="preserve">309-CEREALES DE PRIMAVERA                        </t>
  </si>
  <si>
    <t xml:space="preserve">318-MELÓN                                                   </t>
  </si>
  <si>
    <t xml:space="preserve">401-EXPL. VACUNO REPRODUCTOR                                                                 </t>
  </si>
  <si>
    <t xml:space="preserve">402-EXPL. GANADO VACUNO CEBO                                                                       </t>
  </si>
  <si>
    <t xml:space="preserve">404-EXPL. GANADO OVINO CAPRINO                                                                     </t>
  </si>
  <si>
    <t xml:space="preserve">405-EXPL. GANADO EQUINO                                                                            </t>
  </si>
  <si>
    <t xml:space="preserve">408-EXPL. GANADO PORCINO                                                                           </t>
  </si>
  <si>
    <t>Descuento</t>
  </si>
  <si>
    <t>INFORME DE LA PRODUCCIÓN GLOBAL RECIBIDA - EJERCICIO 2022 - ASTURIAS</t>
  </si>
  <si>
    <t xml:space="preserve">327-COLIFLOR                                 </t>
  </si>
  <si>
    <t>300- PERA</t>
  </si>
  <si>
    <t>318- MELÓN</t>
  </si>
  <si>
    <t>327- COLIFLOR</t>
  </si>
  <si>
    <t>Nota: Elabora Sección de Prospectiva y Estadística. Consejería de Medio Rural y Cohesión Territorial</t>
  </si>
  <si>
    <t xml:space="preserve">102-EXPLOTACION GANADO VACUNO                                                      </t>
  </si>
  <si>
    <t xml:space="preserve">111-EXPLOTACION OVINO CAPRINO                                                      </t>
  </si>
  <si>
    <t xml:space="preserve">130-EXPLOTACIONES GANADO CEBO                                                      </t>
  </si>
  <si>
    <t xml:space="preserve">132-M.E.R. VACUNO                                                                  </t>
  </si>
  <si>
    <t xml:space="preserve">136-ALTA VALORACION GENETICA                                                       </t>
  </si>
  <si>
    <t xml:space="preserve">139-EXPLOTACION GANADO EQUINO                                                      </t>
  </si>
  <si>
    <t xml:space="preserve">185-EXPL. BOVINOS CÁRNICA                                                          </t>
  </si>
  <si>
    <t xml:space="preserve">186-EXPL. GANADO AVIAR PUESTA                                                      </t>
  </si>
  <si>
    <t xml:space="preserve">196-EXPL. GANADO PORCINO                                  </t>
  </si>
  <si>
    <t xml:space="preserve">198-RYD RESTO DE ESPECIES                                                          </t>
  </si>
  <si>
    <t xml:space="preserve">155-APICULTURA                                                      </t>
  </si>
  <si>
    <t xml:space="preserve">306-CULTIVOS PROTEGIDOS                                                            </t>
  </si>
  <si>
    <t xml:space="preserve">306-FRESA FRESÓN Y FRUTOS ROJOS                                                    </t>
  </si>
  <si>
    <t xml:space="preserve">307-FRESA Y FRUTOS ROJOS AIRE LIBR                                                 </t>
  </si>
  <si>
    <t xml:space="preserve">309-CEREALES DE INVIERNO                                                           </t>
  </si>
  <si>
    <t xml:space="preserve">309-LEGUMINOSAS                                                                    </t>
  </si>
  <si>
    <t xml:space="preserve"> 311-KIWI                                                                           </t>
  </si>
  <si>
    <t xml:space="preserve">315-CULTIVOS FORRAJEROS                                                            </t>
  </si>
  <si>
    <t xml:space="preserve">319-FORESTALES                                                                     </t>
  </si>
  <si>
    <t xml:space="preserve">320-FLOR CORTADA                                                                   </t>
  </si>
  <si>
    <t xml:space="preserve">327-LECHUGA                                                                        </t>
  </si>
  <si>
    <t xml:space="preserve">732-M.E.R. RENOVABLE                                                               </t>
  </si>
  <si>
    <t xml:space="preserve">RYD BOVINO                                                                         </t>
  </si>
  <si>
    <t xml:space="preserve">RYD CUNÍCOLA                                                                       </t>
  </si>
  <si>
    <t xml:space="preserve">RYD EQUINOS Y CAMÉLIDOS                                                            </t>
  </si>
  <si>
    <t xml:space="preserve">RYD GALLINAS                                                                       </t>
  </si>
  <si>
    <t xml:space="preserve">RYD OVINO Y CAPRINO                                                                </t>
  </si>
  <si>
    <t xml:space="preserve">RYD PECES CONTINENTALES                                                            </t>
  </si>
  <si>
    <t xml:space="preserve">RYD POLLOS                                                                         </t>
  </si>
  <si>
    <t xml:space="preserve">RYD PORCINO                                                                        </t>
  </si>
  <si>
    <t xml:space="preserve">798-RYD RESTO ESPECIES RENOVA                                                      </t>
  </si>
  <si>
    <t>RESUMEN POR EJERCICIO  - GRUPO DE CULTIVO-ESPECIE-LINEA - ASTURIAS - TODAS LAS MODALIDADES</t>
  </si>
  <si>
    <t xml:space="preserve">309-CEREALES DE PRIMAVERA                                                                                 </t>
  </si>
  <si>
    <t xml:space="preserve">309-LEGUMINOSAS                                                                              </t>
  </si>
  <si>
    <t>329- KIWI</t>
  </si>
  <si>
    <t>INFORME DE LA PRODUCCIÓN GLOBAL RECIBIDA - EJERCICIO 2023 - ASTURIAS</t>
  </si>
  <si>
    <t>INFORME EVOLUCIÓN DE LA CONTRATACIÓN DE SEGUROS AGRARIOS EN ASTURIAS 2001-2023</t>
  </si>
  <si>
    <t>2012-2023</t>
  </si>
  <si>
    <t>2014-2023</t>
  </si>
  <si>
    <t>2001-2023</t>
  </si>
  <si>
    <t>SEGUROS AGRARIOS. ASTURIAS. RESUMEN POR LÍNEAS. 2012-2023</t>
  </si>
  <si>
    <t xml:space="preserve">312-UVA DE VINO PEN/I.BALEARS                                                                       </t>
  </si>
  <si>
    <t>Nota 2023: A fecha 31/12/2023, de las 15.945 declaraciones en Asturias 4 son condicionales (2 en RYD Bovino, 1 en RYD Equinos y Camélidos y 1 en RYD Ovino y Caprino) y hay 45 pendientes de recibo (32 en Vacuno Reproductor, 2 en Vacuno de Cebo, 4 en RYD Equinos y Camélidos, 4 en RYD Bovino y 3 en Equino).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</si>
</sst>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"/>
    <numFmt numFmtId="165" formatCode="###,##0"/>
    <numFmt numFmtId="166" formatCode="###,##0.00"/>
    <numFmt numFmtId="167" formatCode="#,##0.00;[Red]#,##0.00"/>
    <numFmt numFmtId="168" formatCode="#,##0;[Red]#,##0"/>
  </numFmts>
  <fonts count="29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10"/>
      <color indexed="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i/>
      <sz val="12"/>
      <color indexed="6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 Narrow"/>
      <family val="2"/>
    </font>
    <font>
      <i/>
      <sz val="8"/>
      <name val="Arial Narrow"/>
      <family val="2"/>
    </font>
    <font>
      <b/>
      <i/>
      <sz val="14"/>
      <name val="Arial"/>
      <family val="2"/>
    </font>
    <font>
      <i/>
      <sz val="14"/>
      <name val="Arial Narrow"/>
      <family val="2"/>
    </font>
    <font>
      <sz val="9"/>
      <color rgb="FF002060"/>
      <name val="Arial"/>
      <family val="2"/>
    </font>
    <font>
      <b/>
      <i/>
      <sz val="10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9"/>
      <color rgb="FF002060"/>
      <name val="Arial"/>
      <family val="2"/>
    </font>
    <font>
      <sz val="9"/>
      <color theme="1"/>
      <name val="Arial"/>
      <family val="2"/>
    </font>
    <font>
      <b/>
      <i/>
      <sz val="12"/>
      <color rgb="FF002060"/>
      <name val="Arial"/>
      <family val="2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i/>
      <sz val="9"/>
      <color rgb="FF002060"/>
      <name val="Arial"/>
      <family val="2"/>
    </font>
    <font>
      <sz val="8"/>
      <color rgb="FF002060"/>
      <name val="Verdana"/>
      <family val="2"/>
    </font>
    <font>
      <sz val="8"/>
      <color rgb="FF002060"/>
      <name val="Arial Narrow"/>
      <family val="2"/>
    </font>
    <font>
      <b/>
      <sz val="16"/>
      <color rgb="FF002060"/>
      <name val="Arial"/>
      <family val="2"/>
    </font>
    <font>
      <b/>
      <i/>
      <sz val="16"/>
      <color rgb="FF002060"/>
      <name val="Arial"/>
      <family val="2"/>
    </font>
    <font>
      <i/>
      <sz val="10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gradientFill degree="90">
        <stop position="0">
          <color theme="0"/>
        </stop>
        <stop position="1">
          <color rgb="FFDDF3F7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3F7"/>
        <bgColor indexed="64"/>
      </patternFill>
    </fill>
    <fill>
      <gradientFill degree="90">
        <stop position="0">
          <color theme="0"/>
        </stop>
        <stop position="1">
          <color rgb="FFDEF6F5"/>
        </stop>
      </gradientFill>
    </fill>
  </fills>
  <borders count="6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7" fillId="0" borderId="0"/>
  </cellStyleXfs>
  <cellXfs count="2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4" fontId="1" fillId="0" borderId="0" xfId="0" applyNumberFormat="1" applyFont="1"/>
    <xf numFmtId="4" fontId="2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3" fillId="0" borderId="0" xfId="0" applyFont="1"/>
    <xf numFmtId="0" fontId="2" fillId="0" borderId="0" xfId="0" applyFont="1"/>
    <xf numFmtId="0" fontId="4" fillId="2" borderId="0" xfId="0" applyFont="1" applyFill="1" applyAlignment="1">
      <alignment wrapText="1"/>
    </xf>
    <xf numFmtId="165" fontId="0" fillId="0" borderId="0" xfId="0" applyNumberFormat="1"/>
    <xf numFmtId="0" fontId="5" fillId="0" borderId="0" xfId="0" applyFont="1"/>
    <xf numFmtId="0" fontId="5" fillId="0" borderId="0" xfId="0" applyFont="1" applyAlignment="1">
      <alignment vertical="center"/>
    </xf>
    <xf numFmtId="3" fontId="6" fillId="0" borderId="1" xfId="0" applyNumberFormat="1" applyFont="1" applyBorder="1"/>
    <xf numFmtId="0" fontId="0" fillId="0" borderId="0" xfId="0"/>
    <xf numFmtId="0" fontId="8" fillId="3" borderId="0" xfId="1" quotePrefix="1" applyFont="1" applyFill="1" applyAlignment="1">
      <alignment horizontal="left"/>
    </xf>
    <xf numFmtId="0" fontId="14" fillId="0" borderId="0" xfId="0" applyFont="1"/>
    <xf numFmtId="0" fontId="15" fillId="4" borderId="2" xfId="0" applyFont="1" applyFill="1" applyBorder="1" applyAlignment="1">
      <alignment horizontal="center" vertical="center" wrapText="1"/>
    </xf>
    <xf numFmtId="164" fontId="15" fillId="4" borderId="3" xfId="0" applyNumberFormat="1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165" fontId="14" fillId="0" borderId="0" xfId="0" applyNumberFormat="1" applyFont="1"/>
    <xf numFmtId="0" fontId="15" fillId="4" borderId="5" xfId="0" applyFont="1" applyFill="1" applyBorder="1" applyAlignment="1">
      <alignment horizontal="center" wrapText="1"/>
    </xf>
    <xf numFmtId="0" fontId="15" fillId="4" borderId="6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3" fontId="16" fillId="0" borderId="6" xfId="0" applyNumberFormat="1" applyFont="1" applyFill="1" applyBorder="1"/>
    <xf numFmtId="3" fontId="16" fillId="0" borderId="6" xfId="0" applyNumberFormat="1" applyFont="1" applyBorder="1"/>
    <xf numFmtId="0" fontId="15" fillId="4" borderId="8" xfId="0" applyFont="1" applyFill="1" applyBorder="1" applyAlignment="1">
      <alignment horizontal="center"/>
    </xf>
    <xf numFmtId="165" fontId="16" fillId="5" borderId="9" xfId="0" applyNumberFormat="1" applyFont="1" applyFill="1" applyBorder="1" applyAlignment="1">
      <alignment horizontal="right" vertical="center" wrapText="1"/>
    </xf>
    <xf numFmtId="166" fontId="16" fillId="5" borderId="9" xfId="0" applyNumberFormat="1" applyFont="1" applyFill="1" applyBorder="1" applyAlignment="1">
      <alignment horizontal="right" vertical="center" wrapText="1"/>
    </xf>
    <xf numFmtId="165" fontId="16" fillId="5" borderId="10" xfId="0" applyNumberFormat="1" applyFont="1" applyFill="1" applyBorder="1" applyAlignment="1">
      <alignment horizontal="right" vertical="center" wrapText="1"/>
    </xf>
    <xf numFmtId="166" fontId="16" fillId="5" borderId="10" xfId="0" applyNumberFormat="1" applyFont="1" applyFill="1" applyBorder="1" applyAlignment="1">
      <alignment horizontal="right" vertical="center" wrapText="1"/>
    </xf>
    <xf numFmtId="49" fontId="0" fillId="6" borderId="62" xfId="0" applyNumberFormat="1" applyFill="1" applyBorder="1"/>
    <xf numFmtId="0" fontId="17" fillId="6" borderId="62" xfId="0" applyFont="1" applyFill="1" applyBorder="1" applyAlignment="1">
      <alignment horizontal="center" vertical="center"/>
    </xf>
    <xf numFmtId="0" fontId="0" fillId="6" borderId="62" xfId="0" applyFill="1" applyBorder="1" applyAlignment="1">
      <alignment vertical="center"/>
    </xf>
    <xf numFmtId="0" fontId="0" fillId="6" borderId="62" xfId="0" applyFill="1" applyBorder="1" applyAlignment="1">
      <alignment horizontal="right" vertical="center"/>
    </xf>
    <xf numFmtId="164" fontId="15" fillId="4" borderId="11" xfId="0" applyNumberFormat="1" applyFont="1" applyFill="1" applyBorder="1" applyAlignment="1">
      <alignment horizontal="left" vertical="center" wrapText="1"/>
    </xf>
    <xf numFmtId="164" fontId="15" fillId="4" borderId="12" xfId="0" applyNumberFormat="1" applyFont="1" applyFill="1" applyBorder="1" applyAlignment="1">
      <alignment horizontal="left" vertical="center" wrapText="1"/>
    </xf>
    <xf numFmtId="164" fontId="15" fillId="4" borderId="11" xfId="0" applyNumberFormat="1" applyFont="1" applyFill="1" applyBorder="1" applyAlignment="1">
      <alignment vertical="center" wrapText="1"/>
    </xf>
    <xf numFmtId="164" fontId="15" fillId="4" borderId="12" xfId="0" applyNumberFormat="1" applyFont="1" applyFill="1" applyBorder="1" applyAlignment="1">
      <alignment vertical="center" wrapText="1"/>
    </xf>
    <xf numFmtId="49" fontId="17" fillId="0" borderId="63" xfId="0" applyNumberFormat="1" applyFont="1" applyBorder="1"/>
    <xf numFmtId="0" fontId="17" fillId="0" borderId="64" xfId="0" applyFont="1" applyBorder="1"/>
    <xf numFmtId="0" fontId="9" fillId="0" borderId="0" xfId="0" applyFont="1"/>
    <xf numFmtId="0" fontId="0" fillId="0" borderId="0" xfId="0"/>
    <xf numFmtId="3" fontId="10" fillId="0" borderId="0" xfId="0" applyNumberFormat="1" applyFont="1"/>
    <xf numFmtId="0" fontId="15" fillId="4" borderId="5" xfId="0" applyFont="1" applyFill="1" applyBorder="1" applyAlignment="1">
      <alignment horizontal="center" vertical="center" wrapText="1"/>
    </xf>
    <xf numFmtId="165" fontId="15" fillId="4" borderId="3" xfId="0" applyNumberFormat="1" applyFont="1" applyFill="1" applyBorder="1" applyAlignment="1">
      <alignment horizontal="right" vertical="center" wrapText="1"/>
    </xf>
    <xf numFmtId="166" fontId="15" fillId="4" borderId="3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/>
    </xf>
    <xf numFmtId="4" fontId="14" fillId="0" borderId="0" xfId="0" applyNumberFormat="1" applyFont="1"/>
    <xf numFmtId="0" fontId="2" fillId="5" borderId="0" xfId="0" applyFont="1" applyFill="1" applyAlignment="1">
      <alignment horizontal="right"/>
    </xf>
    <xf numFmtId="0" fontId="18" fillId="5" borderId="0" xfId="0" applyFont="1" applyFill="1" applyAlignment="1">
      <alignment horizontal="right"/>
    </xf>
    <xf numFmtId="4" fontId="2" fillId="5" borderId="0" xfId="0" applyNumberFormat="1" applyFont="1" applyFill="1" applyAlignment="1">
      <alignment horizontal="right"/>
    </xf>
    <xf numFmtId="3" fontId="2" fillId="5" borderId="0" xfId="0" applyNumberFormat="1" applyFont="1" applyFill="1" applyAlignment="1">
      <alignment horizontal="right"/>
    </xf>
    <xf numFmtId="0" fontId="3" fillId="5" borderId="0" xfId="0" applyFont="1" applyFill="1"/>
    <xf numFmtId="0" fontId="1" fillId="5" borderId="0" xfId="0" applyFont="1" applyFill="1"/>
    <xf numFmtId="3" fontId="15" fillId="4" borderId="13" xfId="0" applyNumberFormat="1" applyFont="1" applyFill="1" applyBorder="1" applyAlignment="1">
      <alignment horizontal="right"/>
    </xf>
    <xf numFmtId="3" fontId="15" fillId="4" borderId="14" xfId="0" applyNumberFormat="1" applyFont="1" applyFill="1" applyBorder="1" applyAlignment="1">
      <alignment horizontal="right"/>
    </xf>
    <xf numFmtId="3" fontId="15" fillId="4" borderId="15" xfId="0" applyNumberFormat="1" applyFont="1" applyFill="1" applyBorder="1" applyAlignment="1">
      <alignment horizontal="right"/>
    </xf>
    <xf numFmtId="3" fontId="15" fillId="4" borderId="16" xfId="0" applyNumberFormat="1" applyFont="1" applyFill="1" applyBorder="1" applyAlignment="1">
      <alignment horizontal="right"/>
    </xf>
    <xf numFmtId="3" fontId="15" fillId="4" borderId="14" xfId="0" applyNumberFormat="1" applyFont="1" applyFill="1" applyBorder="1"/>
    <xf numFmtId="0" fontId="0" fillId="5" borderId="0" xfId="0" applyFill="1"/>
    <xf numFmtId="0" fontId="15" fillId="0" borderId="0" xfId="0" applyFont="1"/>
    <xf numFmtId="164" fontId="15" fillId="2" borderId="17" xfId="0" applyNumberFormat="1" applyFont="1" applyFill="1" applyBorder="1" applyAlignment="1">
      <alignment horizontal="left" vertical="center" wrapText="1"/>
    </xf>
    <xf numFmtId="0" fontId="15" fillId="4" borderId="0" xfId="0" applyFont="1" applyFill="1"/>
    <xf numFmtId="167" fontId="16" fillId="0" borderId="18" xfId="0" applyNumberFormat="1" applyFont="1" applyBorder="1"/>
    <xf numFmtId="167" fontId="16" fillId="0" borderId="6" xfId="0" applyNumberFormat="1" applyFont="1" applyBorder="1"/>
    <xf numFmtId="167" fontId="16" fillId="0" borderId="11" xfId="0" applyNumberFormat="1" applyFont="1" applyBorder="1"/>
    <xf numFmtId="167" fontId="16" fillId="0" borderId="12" xfId="0" applyNumberFormat="1" applyFont="1" applyBorder="1"/>
    <xf numFmtId="168" fontId="16" fillId="0" borderId="18" xfId="0" applyNumberFormat="1" applyFont="1" applyBorder="1"/>
    <xf numFmtId="168" fontId="16" fillId="0" borderId="6" xfId="0" applyNumberFormat="1" applyFont="1" applyBorder="1"/>
    <xf numFmtId="168" fontId="16" fillId="0" borderId="11" xfId="0" applyNumberFormat="1" applyFont="1" applyBorder="1"/>
    <xf numFmtId="168" fontId="16" fillId="0" borderId="12" xfId="0" applyNumberFormat="1" applyFont="1" applyBorder="1"/>
    <xf numFmtId="167" fontId="16" fillId="2" borderId="12" xfId="0" applyNumberFormat="1" applyFont="1" applyFill="1" applyBorder="1" applyAlignment="1">
      <alignment horizontal="right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9" fillId="0" borderId="0" xfId="0" applyFont="1"/>
    <xf numFmtId="0" fontId="14" fillId="0" borderId="0" xfId="0" applyNumberFormat="1" applyFont="1" applyBorder="1" applyAlignment="1">
      <alignment horizontal="center" wrapText="1"/>
    </xf>
    <xf numFmtId="0" fontId="14" fillId="0" borderId="20" xfId="0" applyNumberFormat="1" applyFont="1" applyBorder="1" applyAlignment="1">
      <alignment horizontal="center" wrapText="1"/>
    </xf>
    <xf numFmtId="0" fontId="14" fillId="0" borderId="0" xfId="0" applyFont="1" applyFill="1" applyBorder="1"/>
    <xf numFmtId="0" fontId="14" fillId="0" borderId="21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20" xfId="0" applyFont="1" applyFill="1" applyBorder="1"/>
    <xf numFmtId="0" fontId="14" fillId="0" borderId="20" xfId="0" applyFont="1" applyFill="1" applyBorder="1" applyAlignment="1">
      <alignment horizontal="right"/>
    </xf>
    <xf numFmtId="4" fontId="15" fillId="4" borderId="13" xfId="0" applyNumberFormat="1" applyFont="1" applyFill="1" applyBorder="1" applyAlignment="1">
      <alignment horizontal="right"/>
    </xf>
    <xf numFmtId="4" fontId="15" fillId="4" borderId="14" xfId="0" applyNumberFormat="1" applyFont="1" applyFill="1" applyBorder="1" applyAlignment="1">
      <alignment horizontal="right"/>
    </xf>
    <xf numFmtId="4" fontId="15" fillId="4" borderId="15" xfId="0" applyNumberFormat="1" applyFont="1" applyFill="1" applyBorder="1" applyAlignment="1">
      <alignment horizontal="right"/>
    </xf>
    <xf numFmtId="4" fontId="15" fillId="4" borderId="16" xfId="0" applyNumberFormat="1" applyFont="1" applyFill="1" applyBorder="1" applyAlignment="1">
      <alignment horizontal="right"/>
    </xf>
    <xf numFmtId="4" fontId="16" fillId="0" borderId="11" xfId="0" applyNumberFormat="1" applyFont="1" applyBorder="1"/>
    <xf numFmtId="4" fontId="16" fillId="0" borderId="6" xfId="0" applyNumberFormat="1" applyFont="1" applyBorder="1"/>
    <xf numFmtId="4" fontId="16" fillId="0" borderId="22" xfId="0" applyNumberFormat="1" applyFont="1" applyBorder="1"/>
    <xf numFmtId="4" fontId="16" fillId="0" borderId="6" xfId="0" applyNumberFormat="1" applyFont="1" applyFill="1" applyBorder="1"/>
    <xf numFmtId="4" fontId="16" fillId="0" borderId="22" xfId="0" applyNumberFormat="1" applyFont="1" applyFill="1" applyBorder="1"/>
    <xf numFmtId="4" fontId="15" fillId="4" borderId="3" xfId="0" applyNumberFormat="1" applyFont="1" applyFill="1" applyBorder="1" applyAlignment="1">
      <alignment horizontal="right" vertical="center" wrapText="1"/>
    </xf>
    <xf numFmtId="4" fontId="16" fillId="0" borderId="23" xfId="0" applyNumberFormat="1" applyFont="1" applyFill="1" applyBorder="1" applyAlignment="1">
      <alignment horizontal="right"/>
    </xf>
    <xf numFmtId="4" fontId="16" fillId="0" borderId="24" xfId="0" applyNumberFormat="1" applyFont="1" applyFill="1" applyBorder="1" applyAlignment="1">
      <alignment horizontal="right"/>
    </xf>
    <xf numFmtId="4" fontId="16" fillId="0" borderId="25" xfId="0" applyNumberFormat="1" applyFont="1" applyFill="1" applyBorder="1" applyAlignment="1">
      <alignment horizontal="right"/>
    </xf>
    <xf numFmtId="4" fontId="16" fillId="0" borderId="26" xfId="0" applyNumberFormat="1" applyFont="1" applyFill="1" applyBorder="1" applyAlignment="1">
      <alignment horizontal="right"/>
    </xf>
    <xf numFmtId="3" fontId="16" fillId="0" borderId="24" xfId="0" applyNumberFormat="1" applyFont="1" applyFill="1" applyBorder="1" applyAlignment="1">
      <alignment horizontal="right"/>
    </xf>
    <xf numFmtId="3" fontId="16" fillId="0" borderId="25" xfId="0" applyNumberFormat="1" applyFont="1" applyFill="1" applyBorder="1" applyAlignment="1">
      <alignment horizontal="right"/>
    </xf>
    <xf numFmtId="4" fontId="16" fillId="0" borderId="27" xfId="0" applyNumberFormat="1" applyFont="1" applyFill="1" applyBorder="1" applyAlignment="1">
      <alignment horizontal="right"/>
    </xf>
    <xf numFmtId="3" fontId="16" fillId="0" borderId="27" xfId="0" applyNumberFormat="1" applyFont="1" applyFill="1" applyBorder="1" applyAlignment="1">
      <alignment horizontal="right"/>
    </xf>
    <xf numFmtId="3" fontId="16" fillId="0" borderId="23" xfId="0" applyNumberFormat="1" applyFont="1" applyFill="1" applyBorder="1" applyAlignment="1">
      <alignment horizontal="right"/>
    </xf>
    <xf numFmtId="4" fontId="16" fillId="0" borderId="28" xfId="0" applyNumberFormat="1" applyFont="1" applyFill="1" applyBorder="1" applyAlignment="1">
      <alignment horizontal="right"/>
    </xf>
    <xf numFmtId="3" fontId="16" fillId="0" borderId="26" xfId="0" applyNumberFormat="1" applyFont="1" applyFill="1" applyBorder="1" applyAlignment="1">
      <alignment horizontal="right"/>
    </xf>
    <xf numFmtId="3" fontId="16" fillId="0" borderId="28" xfId="0" applyNumberFormat="1" applyFont="1" applyFill="1" applyBorder="1" applyAlignment="1">
      <alignment horizontal="right"/>
    </xf>
    <xf numFmtId="4" fontId="16" fillId="0" borderId="29" xfId="0" applyNumberFormat="1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4" fontId="7" fillId="0" borderId="6" xfId="0" applyNumberFormat="1" applyFont="1" applyFill="1" applyBorder="1"/>
    <xf numFmtId="3" fontId="16" fillId="0" borderId="8" xfId="0" applyNumberFormat="1" applyFont="1" applyFill="1" applyBorder="1"/>
    <xf numFmtId="4" fontId="16" fillId="0" borderId="8" xfId="0" applyNumberFormat="1" applyFont="1" applyFill="1" applyBorder="1"/>
    <xf numFmtId="4" fontId="16" fillId="0" borderId="30" xfId="0" applyNumberFormat="1" applyFont="1" applyFill="1" applyBorder="1"/>
    <xf numFmtId="4" fontId="16" fillId="0" borderId="31" xfId="0" applyNumberFormat="1" applyFont="1" applyFill="1" applyBorder="1" applyAlignment="1">
      <alignment horizontal="right"/>
    </xf>
    <xf numFmtId="4" fontId="16" fillId="0" borderId="32" xfId="0" applyNumberFormat="1" applyFont="1" applyFill="1" applyBorder="1" applyAlignment="1">
      <alignment horizontal="right"/>
    </xf>
    <xf numFmtId="4" fontId="16" fillId="5" borderId="9" xfId="0" applyNumberFormat="1" applyFont="1" applyFill="1" applyBorder="1" applyAlignment="1">
      <alignment horizontal="right" vertical="center" wrapText="1"/>
    </xf>
    <xf numFmtId="4" fontId="16" fillId="5" borderId="1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horizontal="right" vertical="center" wrapText="1"/>
    </xf>
    <xf numFmtId="4" fontId="16" fillId="0" borderId="9" xfId="0" applyNumberFormat="1" applyFont="1" applyFill="1" applyBorder="1" applyAlignment="1">
      <alignment horizontal="right" vertical="center" wrapText="1"/>
    </xf>
    <xf numFmtId="165" fontId="16" fillId="0" borderId="10" xfId="0" applyNumberFormat="1" applyFont="1" applyFill="1" applyBorder="1" applyAlignment="1">
      <alignment horizontal="right" vertical="center" wrapText="1"/>
    </xf>
    <xf numFmtId="4" fontId="16" fillId="0" borderId="10" xfId="0" applyNumberFormat="1" applyFont="1" applyFill="1" applyBorder="1" applyAlignment="1">
      <alignment horizontal="right" vertical="center" wrapText="1"/>
    </xf>
    <xf numFmtId="164" fontId="15" fillId="4" borderId="33" xfId="0" applyNumberFormat="1" applyFont="1" applyFill="1" applyBorder="1" applyAlignment="1">
      <alignment vertical="center" wrapText="1"/>
    </xf>
    <xf numFmtId="166" fontId="16" fillId="0" borderId="9" xfId="0" applyNumberFormat="1" applyFont="1" applyFill="1" applyBorder="1" applyAlignment="1">
      <alignment horizontal="right" vertical="center" wrapText="1"/>
    </xf>
    <xf numFmtId="168" fontId="16" fillId="0" borderId="33" xfId="0" applyNumberFormat="1" applyFont="1" applyBorder="1"/>
    <xf numFmtId="167" fontId="16" fillId="0" borderId="33" xfId="0" applyNumberFormat="1" applyFont="1" applyBorder="1"/>
    <xf numFmtId="168" fontId="16" fillId="0" borderId="33" xfId="0" applyNumberFormat="1" applyFont="1" applyFill="1" applyBorder="1"/>
    <xf numFmtId="167" fontId="16" fillId="0" borderId="33" xfId="0" applyNumberFormat="1" applyFont="1" applyFill="1" applyBorder="1"/>
    <xf numFmtId="4" fontId="16" fillId="0" borderId="33" xfId="0" applyNumberFormat="1" applyFont="1" applyFill="1" applyBorder="1"/>
    <xf numFmtId="168" fontId="16" fillId="0" borderId="11" xfId="0" applyNumberFormat="1" applyFont="1" applyFill="1" applyBorder="1"/>
    <xf numFmtId="167" fontId="16" fillId="0" borderId="11" xfId="0" applyNumberFormat="1" applyFont="1" applyFill="1" applyBorder="1"/>
    <xf numFmtId="4" fontId="16" fillId="0" borderId="11" xfId="0" applyNumberFormat="1" applyFont="1" applyFill="1" applyBorder="1"/>
    <xf numFmtId="168" fontId="16" fillId="0" borderId="6" xfId="0" applyNumberFormat="1" applyFont="1" applyFill="1" applyBorder="1"/>
    <xf numFmtId="167" fontId="16" fillId="0" borderId="6" xfId="0" applyNumberFormat="1" applyFont="1" applyFill="1" applyBorder="1"/>
    <xf numFmtId="168" fontId="16" fillId="0" borderId="12" xfId="0" applyNumberFormat="1" applyFont="1" applyFill="1" applyBorder="1"/>
    <xf numFmtId="167" fontId="16" fillId="0" borderId="12" xfId="0" applyNumberFormat="1" applyFont="1" applyFill="1" applyBorder="1"/>
    <xf numFmtId="4" fontId="16" fillId="0" borderId="12" xfId="0" applyNumberFormat="1" applyFont="1" applyFill="1" applyBorder="1"/>
    <xf numFmtId="3" fontId="16" fillId="0" borderId="11" xfId="0" applyNumberFormat="1" applyFont="1" applyBorder="1"/>
    <xf numFmtId="3" fontId="16" fillId="2" borderId="12" xfId="0" applyNumberFormat="1" applyFont="1" applyFill="1" applyBorder="1" applyAlignment="1">
      <alignment horizontal="right" vertical="center" wrapText="1"/>
    </xf>
    <xf numFmtId="4" fontId="16" fillId="2" borderId="12" xfId="0" applyNumberFormat="1" applyFont="1" applyFill="1" applyBorder="1" applyAlignment="1">
      <alignment horizontal="right" vertical="center" wrapText="1"/>
    </xf>
    <xf numFmtId="4" fontId="16" fillId="0" borderId="11" xfId="0" applyNumberFormat="1" applyFont="1" applyBorder="1" applyAlignment="1">
      <alignment horizontal="right"/>
    </xf>
    <xf numFmtId="3" fontId="16" fillId="0" borderId="33" xfId="0" applyNumberFormat="1" applyFont="1" applyBorder="1"/>
    <xf numFmtId="4" fontId="16" fillId="0" borderId="6" xfId="0" applyNumberFormat="1" applyFont="1" applyBorder="1" applyAlignment="1">
      <alignment horizontal="center"/>
    </xf>
    <xf numFmtId="4" fontId="0" fillId="0" borderId="0" xfId="0" applyNumberFormat="1"/>
    <xf numFmtId="0" fontId="14" fillId="0" borderId="0" xfId="0" applyFont="1" applyFill="1"/>
    <xf numFmtId="0" fontId="18" fillId="0" borderId="0" xfId="0" applyFont="1" applyFill="1" applyAlignment="1">
      <alignment horizontal="right"/>
    </xf>
    <xf numFmtId="4" fontId="14" fillId="0" borderId="0" xfId="0" applyNumberFormat="1" applyFont="1" applyFill="1"/>
    <xf numFmtId="4" fontId="1" fillId="0" borderId="0" xfId="0" applyNumberFormat="1" applyFont="1" applyFill="1"/>
    <xf numFmtId="4" fontId="2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0" fontId="3" fillId="0" borderId="0" xfId="0" applyFont="1" applyFill="1"/>
    <xf numFmtId="4" fontId="3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0" fillId="3" borderId="0" xfId="1" quotePrefix="1" applyFont="1" applyFill="1" applyAlignment="1">
      <alignment horizontal="left"/>
    </xf>
    <xf numFmtId="0" fontId="15" fillId="0" borderId="34" xfId="0" applyFont="1" applyBorder="1"/>
    <xf numFmtId="0" fontId="21" fillId="0" borderId="0" xfId="0" applyFont="1"/>
    <xf numFmtId="0" fontId="22" fillId="0" borderId="0" xfId="0" applyFont="1"/>
    <xf numFmtId="3" fontId="15" fillId="4" borderId="3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1" fontId="11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5" fillId="4" borderId="35" xfId="0" applyFont="1" applyFill="1" applyBorder="1"/>
    <xf numFmtId="0" fontId="15" fillId="4" borderId="6" xfId="0" applyFont="1" applyFill="1" applyBorder="1"/>
    <xf numFmtId="0" fontId="23" fillId="0" borderId="0" xfId="0" applyFont="1"/>
    <xf numFmtId="0" fontId="23" fillId="0" borderId="0" xfId="0" applyFont="1" applyFill="1"/>
    <xf numFmtId="0" fontId="11" fillId="0" borderId="0" xfId="0" applyFont="1" applyFill="1"/>
    <xf numFmtId="0" fontId="11" fillId="0" borderId="0" xfId="0" applyFont="1"/>
    <xf numFmtId="0" fontId="24" fillId="0" borderId="0" xfId="0" applyFont="1"/>
    <xf numFmtId="0" fontId="25" fillId="0" borderId="0" xfId="0" applyFont="1"/>
    <xf numFmtId="1" fontId="15" fillId="4" borderId="36" xfId="0" applyNumberFormat="1" applyFont="1" applyFill="1" applyBorder="1" applyAlignment="1">
      <alignment horizontal="center" vertical="center"/>
    </xf>
    <xf numFmtId="1" fontId="15" fillId="4" borderId="37" xfId="0" applyNumberFormat="1" applyFont="1" applyFill="1" applyBorder="1" applyAlignment="1">
      <alignment horizontal="center" vertical="center"/>
    </xf>
    <xf numFmtId="1" fontId="15" fillId="4" borderId="37" xfId="0" applyNumberFormat="1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164" fontId="15" fillId="4" borderId="39" xfId="0" applyNumberFormat="1" applyFont="1" applyFill="1" applyBorder="1" applyAlignment="1">
      <alignment horizontal="left" vertical="center" wrapText="1"/>
    </xf>
    <xf numFmtId="0" fontId="15" fillId="4" borderId="40" xfId="0" applyFont="1" applyFill="1" applyBorder="1" applyAlignment="1">
      <alignment horizontal="center" vertical="center" wrapText="1"/>
    </xf>
    <xf numFmtId="3" fontId="16" fillId="0" borderId="41" xfId="0" applyNumberFormat="1" applyFont="1" applyBorder="1"/>
    <xf numFmtId="3" fontId="16" fillId="0" borderId="42" xfId="0" applyNumberFormat="1" applyFont="1" applyBorder="1"/>
    <xf numFmtId="3" fontId="16" fillId="0" borderId="43" xfId="0" applyNumberFormat="1" applyFont="1" applyBorder="1"/>
    <xf numFmtId="3" fontId="15" fillId="4" borderId="44" xfId="0" applyNumberFormat="1" applyFont="1" applyFill="1" applyBorder="1" applyAlignment="1">
      <alignment horizontal="right" vertical="center" wrapText="1"/>
    </xf>
    <xf numFmtId="0" fontId="15" fillId="0" borderId="0" xfId="0" applyFont="1" applyBorder="1"/>
    <xf numFmtId="0" fontId="0" fillId="0" borderId="0" xfId="0"/>
    <xf numFmtId="3" fontId="16" fillId="0" borderId="31" xfId="0" applyNumberFormat="1" applyFont="1" applyFill="1" applyBorder="1" applyAlignment="1">
      <alignment horizontal="right"/>
    </xf>
    <xf numFmtId="3" fontId="16" fillId="0" borderId="32" xfId="0" applyNumberFormat="1" applyFont="1" applyFill="1" applyBorder="1" applyAlignment="1">
      <alignment horizontal="right"/>
    </xf>
    <xf numFmtId="3" fontId="16" fillId="0" borderId="45" xfId="0" applyNumberFormat="1" applyFont="1" applyFill="1" applyBorder="1" applyAlignment="1">
      <alignment horizontal="right"/>
    </xf>
    <xf numFmtId="1" fontId="15" fillId="4" borderId="46" xfId="0" applyNumberFormat="1" applyFont="1" applyFill="1" applyBorder="1" applyAlignment="1">
      <alignment horizontal="center" vertical="center" wrapText="1"/>
    </xf>
    <xf numFmtId="1" fontId="15" fillId="4" borderId="47" xfId="0" applyNumberFormat="1" applyFont="1" applyFill="1" applyBorder="1" applyAlignment="1">
      <alignment horizontal="center" vertical="center"/>
    </xf>
    <xf numFmtId="1" fontId="15" fillId="4" borderId="46" xfId="0" applyNumberFormat="1" applyFont="1" applyFill="1" applyBorder="1" applyAlignment="1">
      <alignment horizontal="center" vertical="center"/>
    </xf>
    <xf numFmtId="1" fontId="15" fillId="4" borderId="36" xfId="0" applyNumberFormat="1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48" xfId="0" applyFont="1" applyFill="1" applyBorder="1"/>
    <xf numFmtId="167" fontId="16" fillId="0" borderId="25" xfId="0" applyNumberFormat="1" applyFont="1" applyFill="1" applyBorder="1"/>
    <xf numFmtId="167" fontId="16" fillId="0" borderId="25" xfId="0" applyNumberFormat="1" applyFont="1" applyBorder="1"/>
    <xf numFmtId="167" fontId="16" fillId="0" borderId="32" xfId="0" applyNumberFormat="1" applyFont="1" applyBorder="1"/>
    <xf numFmtId="1" fontId="15" fillId="4" borderId="37" xfId="0" applyNumberFormat="1" applyFont="1" applyFill="1" applyBorder="1" applyAlignment="1">
      <alignment vertical="center" wrapText="1"/>
    </xf>
    <xf numFmtId="1" fontId="15" fillId="4" borderId="37" xfId="0" applyNumberFormat="1" applyFont="1" applyFill="1" applyBorder="1" applyAlignment="1">
      <alignment horizontal="right" vertical="center" wrapText="1"/>
    </xf>
    <xf numFmtId="1" fontId="15" fillId="4" borderId="47" xfId="0" applyNumberFormat="1" applyFont="1" applyFill="1" applyBorder="1" applyAlignment="1">
      <alignment horizontal="right" vertical="center" wrapText="1"/>
    </xf>
    <xf numFmtId="1" fontId="15" fillId="4" borderId="36" xfId="0" applyNumberFormat="1" applyFont="1" applyFill="1" applyBorder="1" applyAlignment="1">
      <alignment horizontal="right" vertical="center"/>
    </xf>
    <xf numFmtId="1" fontId="15" fillId="4" borderId="37" xfId="0" applyNumberFormat="1" applyFont="1" applyFill="1" applyBorder="1" applyAlignment="1">
      <alignment horizontal="right" vertical="center"/>
    </xf>
    <xf numFmtId="1" fontId="15" fillId="4" borderId="47" xfId="0" applyNumberFormat="1" applyFont="1" applyFill="1" applyBorder="1" applyAlignment="1">
      <alignment horizontal="right" vertical="center"/>
    </xf>
    <xf numFmtId="1" fontId="15" fillId="4" borderId="36" xfId="0" applyNumberFormat="1" applyFont="1" applyFill="1" applyBorder="1" applyAlignment="1">
      <alignment horizontal="right" vertical="center" wrapText="1"/>
    </xf>
    <xf numFmtId="1" fontId="15" fillId="4" borderId="49" xfId="0" applyNumberFormat="1" applyFont="1" applyFill="1" applyBorder="1" applyAlignment="1">
      <alignment horizontal="center" vertical="center" wrapText="1"/>
    </xf>
    <xf numFmtId="4" fontId="16" fillId="0" borderId="50" xfId="0" applyNumberFormat="1" applyFont="1" applyFill="1" applyBorder="1" applyAlignment="1">
      <alignment horizontal="right"/>
    </xf>
    <xf numFmtId="1" fontId="15" fillId="4" borderId="46" xfId="0" applyNumberFormat="1" applyFont="1" applyFill="1" applyBorder="1" applyAlignment="1">
      <alignment vertical="center" wrapText="1"/>
    </xf>
    <xf numFmtId="1" fontId="15" fillId="4" borderId="47" xfId="0" applyNumberFormat="1" applyFont="1" applyFill="1" applyBorder="1" applyAlignment="1">
      <alignment vertical="center" wrapText="1"/>
    </xf>
    <xf numFmtId="165" fontId="16" fillId="0" borderId="51" xfId="0" applyNumberFormat="1" applyFont="1" applyFill="1" applyBorder="1" applyAlignment="1">
      <alignment horizontal="right" vertical="center" wrapText="1"/>
    </xf>
    <xf numFmtId="166" fontId="16" fillId="0" borderId="51" xfId="0" applyNumberFormat="1" applyFont="1" applyFill="1" applyBorder="1" applyAlignment="1">
      <alignment horizontal="right" vertical="center" wrapText="1"/>
    </xf>
    <xf numFmtId="4" fontId="16" fillId="0" borderId="51" xfId="0" applyNumberFormat="1" applyFont="1" applyFill="1" applyBorder="1" applyAlignment="1">
      <alignment horizontal="right" vertical="center" wrapText="1"/>
    </xf>
    <xf numFmtId="14" fontId="19" fillId="0" borderId="0" xfId="0" applyNumberFormat="1" applyFont="1"/>
    <xf numFmtId="0" fontId="17" fillId="0" borderId="64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1" fontId="15" fillId="4" borderId="46" xfId="0" applyNumberFormat="1" applyFont="1" applyFill="1" applyBorder="1" applyAlignment="1">
      <alignment horizontal="right" vertical="center" wrapText="1"/>
    </xf>
    <xf numFmtId="1" fontId="15" fillId="4" borderId="46" xfId="0" applyNumberFormat="1" applyFont="1" applyFill="1" applyBorder="1" applyAlignment="1">
      <alignment horizontal="right" vertical="center"/>
    </xf>
    <xf numFmtId="1" fontId="15" fillId="4" borderId="52" xfId="0" applyNumberFormat="1" applyFont="1" applyFill="1" applyBorder="1" applyAlignment="1">
      <alignment horizontal="right" vertical="center"/>
    </xf>
    <xf numFmtId="3" fontId="16" fillId="0" borderId="53" xfId="0" applyNumberFormat="1" applyFont="1" applyFill="1" applyBorder="1" applyAlignment="1">
      <alignment horizontal="right"/>
    </xf>
    <xf numFmtId="167" fontId="16" fillId="0" borderId="24" xfId="0" applyNumberFormat="1" applyFont="1" applyBorder="1"/>
    <xf numFmtId="167" fontId="16" fillId="0" borderId="24" xfId="0" applyNumberFormat="1" applyFont="1" applyFill="1" applyBorder="1"/>
    <xf numFmtId="1" fontId="15" fillId="4" borderId="54" xfId="0" applyNumberFormat="1" applyFont="1" applyFill="1" applyBorder="1" applyAlignment="1">
      <alignment horizontal="center" vertical="center"/>
    </xf>
    <xf numFmtId="168" fontId="16" fillId="0" borderId="55" xfId="0" applyNumberFormat="1" applyFont="1" applyFill="1" applyBorder="1"/>
    <xf numFmtId="168" fontId="16" fillId="0" borderId="56" xfId="0" applyNumberFormat="1" applyFont="1" applyFill="1" applyBorder="1"/>
    <xf numFmtId="168" fontId="16" fillId="0" borderId="57" xfId="0" applyNumberFormat="1" applyFont="1" applyFill="1" applyBorder="1"/>
    <xf numFmtId="0" fontId="26" fillId="7" borderId="0" xfId="0" applyFont="1" applyFill="1" applyBorder="1" applyAlignment="1">
      <alignment horizontal="center" wrapText="1"/>
    </xf>
    <xf numFmtId="0" fontId="27" fillId="7" borderId="0" xfId="0" applyFont="1" applyFill="1" applyBorder="1" applyAlignment="1">
      <alignment horizontal="center" wrapText="1"/>
    </xf>
    <xf numFmtId="0" fontId="0" fillId="0" borderId="0" xfId="0" applyAlignment="1"/>
    <xf numFmtId="0" fontId="14" fillId="0" borderId="2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3" fontId="15" fillId="4" borderId="58" xfId="0" applyNumberFormat="1" applyFont="1" applyFill="1" applyBorder="1" applyAlignment="1">
      <alignment horizontal="center" vertical="center" wrapText="1"/>
    </xf>
    <xf numFmtId="3" fontId="15" fillId="4" borderId="59" xfId="0" applyNumberFormat="1" applyFont="1" applyFill="1" applyBorder="1" applyAlignment="1">
      <alignment horizontal="center" vertical="center" wrapText="1"/>
    </xf>
    <xf numFmtId="0" fontId="15" fillId="4" borderId="60" xfId="0" applyFont="1" applyFill="1" applyBorder="1" applyAlignment="1">
      <alignment horizontal="center" vertical="center"/>
    </xf>
    <xf numFmtId="0" fontId="15" fillId="4" borderId="58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3" fontId="15" fillId="4" borderId="60" xfId="0" applyNumberFormat="1" applyFont="1" applyFill="1" applyBorder="1" applyAlignment="1">
      <alignment horizontal="center" vertical="center"/>
    </xf>
    <xf numFmtId="3" fontId="15" fillId="4" borderId="58" xfId="0" applyNumberFormat="1" applyFont="1" applyFill="1" applyBorder="1" applyAlignment="1">
      <alignment horizontal="center" vertical="center"/>
    </xf>
    <xf numFmtId="3" fontId="15" fillId="4" borderId="59" xfId="0" applyNumberFormat="1" applyFont="1" applyFill="1" applyBorder="1" applyAlignment="1">
      <alignment horizontal="center" vertical="center"/>
    </xf>
    <xf numFmtId="3" fontId="15" fillId="4" borderId="60" xfId="0" applyNumberFormat="1" applyFont="1" applyFill="1" applyBorder="1" applyAlignment="1">
      <alignment horizontal="center" vertical="center" wrapText="1"/>
    </xf>
    <xf numFmtId="164" fontId="15" fillId="5" borderId="61" xfId="0" applyNumberFormat="1" applyFont="1" applyFill="1" applyBorder="1" applyAlignment="1">
      <alignment horizontal="left" vertical="center" wrapText="1"/>
    </xf>
    <xf numFmtId="0" fontId="28" fillId="5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6" sqref="B6"/>
    </sheetView>
  </sheetViews>
  <sheetFormatPr baseColWidth="10" defaultColWidth="11.5703125" defaultRowHeight="15" x14ac:dyDescent="0.25"/>
  <cols>
    <col min="1" max="1" width="7.5703125" style="15" customWidth="1"/>
    <col min="2" max="2" width="84.5703125" style="15" customWidth="1"/>
    <col min="3" max="3" width="14.85546875" style="15" customWidth="1"/>
    <col min="4" max="4" width="15.7109375" style="15" customWidth="1"/>
    <col min="5" max="16384" width="11.5703125" style="15"/>
  </cols>
  <sheetData>
    <row r="1" spans="1:11" ht="46.15" customHeight="1" x14ac:dyDescent="0.3">
      <c r="A1" s="222" t="s">
        <v>95</v>
      </c>
      <c r="B1" s="223"/>
      <c r="C1" s="223"/>
      <c r="D1" s="223"/>
    </row>
    <row r="2" spans="1:11" ht="15.75" thickBot="1" x14ac:dyDescent="0.3">
      <c r="A2" s="32"/>
      <c r="B2" s="33" t="s">
        <v>89</v>
      </c>
      <c r="C2" s="34"/>
      <c r="D2" s="35"/>
    </row>
    <row r="3" spans="1:11" ht="15.75" thickBot="1" x14ac:dyDescent="0.3">
      <c r="A3" s="40" t="s">
        <v>90</v>
      </c>
      <c r="B3" s="41" t="s">
        <v>91</v>
      </c>
      <c r="C3" s="210" t="s">
        <v>92</v>
      </c>
      <c r="D3" s="211" t="s">
        <v>93</v>
      </c>
    </row>
    <row r="4" spans="1:11" x14ac:dyDescent="0.25">
      <c r="A4" s="76" t="s">
        <v>94</v>
      </c>
      <c r="B4" s="78" t="s">
        <v>149</v>
      </c>
      <c r="C4" s="79" t="s">
        <v>237</v>
      </c>
      <c r="D4" s="225" t="s">
        <v>104</v>
      </c>
    </row>
    <row r="5" spans="1:11" x14ac:dyDescent="0.25">
      <c r="A5" s="76">
        <v>2</v>
      </c>
      <c r="B5" s="78" t="s">
        <v>147</v>
      </c>
      <c r="C5" s="80" t="s">
        <v>238</v>
      </c>
      <c r="D5" s="226"/>
    </row>
    <row r="6" spans="1:11" ht="15.75" thickBot="1" x14ac:dyDescent="0.3">
      <c r="A6" s="77">
        <v>3</v>
      </c>
      <c r="B6" s="81" t="s">
        <v>148</v>
      </c>
      <c r="C6" s="82" t="s">
        <v>239</v>
      </c>
      <c r="D6" s="227"/>
    </row>
    <row r="7" spans="1:11" ht="15.75" thickTop="1" x14ac:dyDescent="0.25"/>
    <row r="8" spans="1:11" x14ac:dyDescent="0.25">
      <c r="A8" s="17" t="s">
        <v>184</v>
      </c>
      <c r="B8" s="17"/>
      <c r="C8" s="75"/>
      <c r="D8" s="209"/>
      <c r="E8" s="75"/>
      <c r="F8" s="75"/>
      <c r="G8" s="75"/>
      <c r="H8" s="75"/>
      <c r="I8" s="75"/>
      <c r="J8" s="75"/>
      <c r="K8" s="75"/>
    </row>
    <row r="11" spans="1:11" x14ac:dyDescent="0.25">
      <c r="B11" s="224"/>
      <c r="C11" s="224"/>
      <c r="D11" s="224"/>
      <c r="E11" s="224"/>
    </row>
    <row r="13" spans="1:11" x14ac:dyDescent="0.25">
      <c r="B13" s="42"/>
    </row>
    <row r="14" spans="1:11" x14ac:dyDescent="0.25">
      <c r="B14" s="42"/>
    </row>
  </sheetData>
  <mergeCells count="3">
    <mergeCell ref="A1:D1"/>
    <mergeCell ref="B11:E11"/>
    <mergeCell ref="D4:D6"/>
  </mergeCells>
  <pageMargins left="0.7" right="0.7" top="0.75" bottom="0.75" header="0.3" footer="0.3"/>
  <pageSetup paperSize="9" orientation="landscape" r:id="rId1"/>
  <ignoredErrors>
    <ignoredError sqref="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2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38.28515625" defaultRowHeight="13.5" x14ac:dyDescent="0.25"/>
  <cols>
    <col min="1" max="1" width="41.7109375" style="167" customWidth="1"/>
    <col min="2" max="5" width="7.140625" style="1" bestFit="1" customWidth="1"/>
    <col min="6" max="11" width="7.140625" style="2" bestFit="1" customWidth="1"/>
    <col min="12" max="12" width="7.140625" style="2" customWidth="1"/>
    <col min="13" max="13" width="7.140625" style="50" bestFit="1" customWidth="1"/>
    <col min="14" max="17" width="8.7109375" style="3" bestFit="1" customWidth="1"/>
    <col min="18" max="21" width="8.7109375" style="4" bestFit="1" customWidth="1"/>
    <col min="22" max="22" width="8.7109375" style="145" bestFit="1" customWidth="1"/>
    <col min="23" max="23" width="8.7109375" style="4" bestFit="1" customWidth="1"/>
    <col min="24" max="24" width="8.7109375" style="50" bestFit="1" customWidth="1"/>
    <col min="25" max="25" width="8.7109375" style="50" customWidth="1"/>
    <col min="26" max="29" width="8.140625" style="5" bestFit="1" customWidth="1"/>
    <col min="30" max="35" width="8.140625" style="6" bestFit="1" customWidth="1"/>
    <col min="36" max="36" width="8.140625" style="6" customWidth="1"/>
    <col min="37" max="37" width="8.140625" style="53" bestFit="1" customWidth="1"/>
    <col min="38" max="41" width="14.28515625" style="7" bestFit="1" customWidth="1"/>
    <col min="42" max="47" width="14.28515625" style="8" bestFit="1" customWidth="1"/>
    <col min="48" max="48" width="14.28515625" style="54" bestFit="1" customWidth="1"/>
    <col min="49" max="49" width="14.28515625" style="54" customWidth="1"/>
    <col min="50" max="53" width="13.28515625" style="4" bestFit="1" customWidth="1"/>
    <col min="54" max="59" width="13.28515625" style="8" bestFit="1" customWidth="1"/>
    <col min="60" max="60" width="13.28515625" style="54" bestFit="1" customWidth="1"/>
    <col min="61" max="61" width="13.28515625" style="54" customWidth="1"/>
    <col min="62" max="71" width="12.28515625" style="4" bestFit="1" customWidth="1"/>
    <col min="72" max="72" width="12.28515625" style="52" bestFit="1" customWidth="1"/>
    <col min="73" max="73" width="12.28515625" style="52" customWidth="1"/>
    <col min="74" max="74" width="12.28515625" style="4" bestFit="1" customWidth="1"/>
    <col min="75" max="77" width="10.7109375" style="4" bestFit="1" customWidth="1"/>
    <col min="78" max="78" width="12.28515625" style="4" bestFit="1" customWidth="1"/>
    <col min="79" max="83" width="10.7109375" style="4" bestFit="1" customWidth="1"/>
    <col min="84" max="84" width="10.7109375" style="4" customWidth="1"/>
    <col min="85" max="85" width="10.7109375" style="55" bestFit="1" customWidth="1"/>
    <col min="86" max="16384" width="38.28515625" style="1"/>
  </cols>
  <sheetData>
    <row r="1" spans="1:85" ht="15.75" customHeight="1" x14ac:dyDescent="0.3">
      <c r="A1" s="160"/>
      <c r="AA1" s="44"/>
    </row>
    <row r="2" spans="1:85" s="169" customFormat="1" ht="21" customHeight="1" x14ac:dyDescent="0.25">
      <c r="A2" s="153" t="s">
        <v>240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</row>
    <row r="3" spans="1:85" ht="13.9" customHeight="1" x14ac:dyDescent="0.25">
      <c r="A3" s="161"/>
    </row>
    <row r="4" spans="1:85" s="158" customFormat="1" ht="22.9" customHeight="1" x14ac:dyDescent="0.2">
      <c r="A4" s="189" t="s">
        <v>0</v>
      </c>
      <c r="B4" s="230" t="s">
        <v>1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2"/>
      <c r="N4" s="230" t="s">
        <v>2</v>
      </c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2"/>
      <c r="Z4" s="233" t="s">
        <v>3</v>
      </c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5"/>
      <c r="AL4" s="233" t="s">
        <v>4</v>
      </c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5"/>
      <c r="AX4" s="233" t="s">
        <v>5</v>
      </c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5"/>
      <c r="BJ4" s="236" t="s">
        <v>6</v>
      </c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9"/>
      <c r="BV4" s="228" t="s">
        <v>7</v>
      </c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9"/>
    </row>
    <row r="5" spans="1:85" s="159" customFormat="1" ht="17.45" customHeight="1" thickBot="1" x14ac:dyDescent="0.3">
      <c r="A5" s="190" t="s">
        <v>8</v>
      </c>
      <c r="B5" s="170">
        <v>2012</v>
      </c>
      <c r="C5" s="171">
        <v>2013</v>
      </c>
      <c r="D5" s="187">
        <v>2014</v>
      </c>
      <c r="E5" s="188">
        <v>2015</v>
      </c>
      <c r="F5" s="172">
        <v>2016</v>
      </c>
      <c r="G5" s="196">
        <v>2017</v>
      </c>
      <c r="H5" s="196">
        <v>2018</v>
      </c>
      <c r="I5" s="199">
        <v>2019</v>
      </c>
      <c r="J5" s="199">
        <v>2020</v>
      </c>
      <c r="K5" s="196">
        <v>2021</v>
      </c>
      <c r="L5" s="213">
        <v>2022</v>
      </c>
      <c r="M5" s="200">
        <v>2023</v>
      </c>
      <c r="N5" s="198">
        <v>2012</v>
      </c>
      <c r="O5" s="199">
        <v>2013</v>
      </c>
      <c r="P5" s="199">
        <v>2014</v>
      </c>
      <c r="Q5" s="196">
        <v>2015</v>
      </c>
      <c r="R5" s="196">
        <v>2016</v>
      </c>
      <c r="S5" s="196">
        <v>2017</v>
      </c>
      <c r="T5" s="196">
        <v>2018</v>
      </c>
      <c r="U5" s="199">
        <v>2019</v>
      </c>
      <c r="V5" s="199">
        <v>2020</v>
      </c>
      <c r="W5" s="199">
        <v>2021</v>
      </c>
      <c r="X5" s="213">
        <v>2022</v>
      </c>
      <c r="Y5" s="200">
        <v>2023</v>
      </c>
      <c r="Z5" s="198">
        <v>2012</v>
      </c>
      <c r="AA5" s="199">
        <v>2013</v>
      </c>
      <c r="AB5" s="199">
        <v>2014</v>
      </c>
      <c r="AC5" s="196">
        <v>2015</v>
      </c>
      <c r="AD5" s="196">
        <v>2016</v>
      </c>
      <c r="AE5" s="196">
        <v>2017</v>
      </c>
      <c r="AF5" s="196">
        <v>2018</v>
      </c>
      <c r="AG5" s="196">
        <v>2019</v>
      </c>
      <c r="AH5" s="196">
        <v>2020</v>
      </c>
      <c r="AI5" s="196">
        <v>2021</v>
      </c>
      <c r="AJ5" s="213">
        <v>2022</v>
      </c>
      <c r="AK5" s="200">
        <v>2023</v>
      </c>
      <c r="AL5" s="201">
        <v>2012</v>
      </c>
      <c r="AM5" s="199">
        <v>2013</v>
      </c>
      <c r="AN5" s="199">
        <v>2014</v>
      </c>
      <c r="AO5" s="199">
        <v>2015</v>
      </c>
      <c r="AP5" s="172">
        <v>2016</v>
      </c>
      <c r="AQ5" s="196">
        <v>2017</v>
      </c>
      <c r="AR5" s="196">
        <v>2018</v>
      </c>
      <c r="AS5" s="196">
        <v>2019</v>
      </c>
      <c r="AT5" s="196">
        <v>2020</v>
      </c>
      <c r="AU5" s="196">
        <v>2021</v>
      </c>
      <c r="AV5" s="212">
        <v>2022</v>
      </c>
      <c r="AW5" s="197">
        <v>2023</v>
      </c>
      <c r="AX5" s="198">
        <v>2012</v>
      </c>
      <c r="AY5" s="199">
        <v>2013</v>
      </c>
      <c r="AZ5" s="199">
        <v>2014</v>
      </c>
      <c r="BA5" s="196">
        <v>2015</v>
      </c>
      <c r="BB5" s="196">
        <v>2016</v>
      </c>
      <c r="BC5" s="196">
        <v>2017</v>
      </c>
      <c r="BD5" s="196">
        <v>2018</v>
      </c>
      <c r="BE5" s="199">
        <v>2019</v>
      </c>
      <c r="BF5" s="196">
        <v>2020</v>
      </c>
      <c r="BG5" s="196">
        <v>2021</v>
      </c>
      <c r="BH5" s="213">
        <v>2022</v>
      </c>
      <c r="BI5" s="214">
        <v>2023</v>
      </c>
      <c r="BJ5" s="218">
        <v>2012</v>
      </c>
      <c r="BK5" s="171">
        <v>2013</v>
      </c>
      <c r="BL5" s="171">
        <v>2014</v>
      </c>
      <c r="BM5" s="172">
        <v>2015</v>
      </c>
      <c r="BN5" s="172">
        <v>2016</v>
      </c>
      <c r="BO5" s="172">
        <v>2017</v>
      </c>
      <c r="BP5" s="172">
        <v>2018</v>
      </c>
      <c r="BQ5" s="171">
        <v>2019</v>
      </c>
      <c r="BR5" s="202">
        <v>2020</v>
      </c>
      <c r="BS5" s="185">
        <v>2021</v>
      </c>
      <c r="BT5" s="187">
        <v>2022</v>
      </c>
      <c r="BU5" s="186">
        <v>2023</v>
      </c>
      <c r="BV5" s="218">
        <v>2012</v>
      </c>
      <c r="BW5" s="171">
        <v>2013</v>
      </c>
      <c r="BX5" s="171">
        <v>2014</v>
      </c>
      <c r="BY5" s="172">
        <v>2015</v>
      </c>
      <c r="BZ5" s="172">
        <v>2016</v>
      </c>
      <c r="CA5" s="195">
        <v>2017</v>
      </c>
      <c r="CB5" s="195">
        <v>2018</v>
      </c>
      <c r="CC5" s="204">
        <v>2019</v>
      </c>
      <c r="CD5" s="195">
        <v>2020</v>
      </c>
      <c r="CE5" s="204">
        <v>2021</v>
      </c>
      <c r="CF5" s="204">
        <v>2022</v>
      </c>
      <c r="CG5" s="205">
        <v>2023</v>
      </c>
    </row>
    <row r="6" spans="1:85" ht="18" customHeight="1" thickTop="1" x14ac:dyDescent="0.25">
      <c r="A6" s="162" t="s">
        <v>9</v>
      </c>
      <c r="B6" s="104">
        <v>2813</v>
      </c>
      <c r="C6" s="103">
        <v>2665</v>
      </c>
      <c r="D6" s="101">
        <v>2543</v>
      </c>
      <c r="E6" s="101">
        <v>2596</v>
      </c>
      <c r="F6" s="101">
        <v>1419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L6" s="101">
        <v>0</v>
      </c>
      <c r="M6" s="182">
        <v>0</v>
      </c>
      <c r="N6" s="102">
        <v>0</v>
      </c>
      <c r="O6" s="96">
        <v>0</v>
      </c>
      <c r="P6" s="96">
        <v>0</v>
      </c>
      <c r="Q6" s="96">
        <v>0</v>
      </c>
      <c r="R6" s="96">
        <v>0</v>
      </c>
      <c r="S6" s="95">
        <v>0</v>
      </c>
      <c r="T6" s="95">
        <v>0</v>
      </c>
      <c r="U6" s="95">
        <v>0</v>
      </c>
      <c r="V6" s="95">
        <v>0</v>
      </c>
      <c r="W6" s="95">
        <v>0</v>
      </c>
      <c r="X6" s="94">
        <v>0</v>
      </c>
      <c r="Y6" s="112">
        <v>0</v>
      </c>
      <c r="Z6" s="104">
        <v>133438</v>
      </c>
      <c r="AA6" s="103">
        <v>128683</v>
      </c>
      <c r="AB6" s="103">
        <v>128731</v>
      </c>
      <c r="AC6" s="103">
        <v>134619</v>
      </c>
      <c r="AD6" s="103">
        <v>72801</v>
      </c>
      <c r="AE6" s="98">
        <v>0</v>
      </c>
      <c r="AF6" s="98">
        <v>0</v>
      </c>
      <c r="AG6" s="98">
        <v>0</v>
      </c>
      <c r="AH6" s="98">
        <v>0</v>
      </c>
      <c r="AI6" s="98">
        <v>0</v>
      </c>
      <c r="AJ6" s="97">
        <v>0</v>
      </c>
      <c r="AK6" s="183">
        <v>0</v>
      </c>
      <c r="AL6" s="102">
        <v>139903244.18000001</v>
      </c>
      <c r="AM6" s="96">
        <v>135557206.46000001</v>
      </c>
      <c r="AN6" s="96">
        <v>140586537.18000001</v>
      </c>
      <c r="AO6" s="96">
        <v>162630177.24000001</v>
      </c>
      <c r="AP6" s="96">
        <v>88742772.299999997</v>
      </c>
      <c r="AQ6" s="96">
        <v>0</v>
      </c>
      <c r="AR6" s="96">
        <v>0</v>
      </c>
      <c r="AS6" s="96">
        <v>0</v>
      </c>
      <c r="AT6" s="96">
        <v>0</v>
      </c>
      <c r="AU6" s="96">
        <v>0</v>
      </c>
      <c r="AV6" s="93">
        <v>0</v>
      </c>
      <c r="AW6" s="111">
        <v>0</v>
      </c>
      <c r="AX6" s="102">
        <v>7182861.0099999998</v>
      </c>
      <c r="AY6" s="96">
        <v>5847759.3600000003</v>
      </c>
      <c r="AZ6" s="96">
        <v>6168659.1200000001</v>
      </c>
      <c r="BA6" s="96">
        <v>7087024.5099999998</v>
      </c>
      <c r="BB6" s="96">
        <v>3935061.1</v>
      </c>
      <c r="BC6" s="95">
        <v>0</v>
      </c>
      <c r="BD6" s="95">
        <v>0</v>
      </c>
      <c r="BE6" s="95">
        <v>0</v>
      </c>
      <c r="BF6" s="95">
        <v>0</v>
      </c>
      <c r="BG6" s="95">
        <v>0</v>
      </c>
      <c r="BH6" s="94">
        <v>0</v>
      </c>
      <c r="BI6" s="94">
        <v>0</v>
      </c>
      <c r="BJ6" s="102">
        <v>2913372.97</v>
      </c>
      <c r="BK6" s="96">
        <v>1595953.36</v>
      </c>
      <c r="BL6" s="96">
        <v>2065142.9</v>
      </c>
      <c r="BM6" s="96">
        <v>2445839.7799999998</v>
      </c>
      <c r="BN6" s="93">
        <v>1497564.91</v>
      </c>
      <c r="BO6" s="93">
        <v>0</v>
      </c>
      <c r="BP6" s="94">
        <v>0</v>
      </c>
      <c r="BQ6" s="96">
        <v>0</v>
      </c>
      <c r="BR6" s="96">
        <v>0</v>
      </c>
      <c r="BS6" s="96">
        <v>0</v>
      </c>
      <c r="BT6" s="93">
        <v>0</v>
      </c>
      <c r="BU6" s="111">
        <v>0</v>
      </c>
      <c r="BV6" s="105">
        <v>847676.35</v>
      </c>
      <c r="BW6" s="93">
        <v>398988.55</v>
      </c>
      <c r="BX6" s="93">
        <v>516246.39</v>
      </c>
      <c r="BY6" s="93">
        <v>611447.5</v>
      </c>
      <c r="BZ6" s="93">
        <v>374391.29</v>
      </c>
      <c r="CA6" s="94">
        <v>0</v>
      </c>
      <c r="CB6" s="94">
        <v>0</v>
      </c>
      <c r="CC6" s="94">
        <v>0</v>
      </c>
      <c r="CD6" s="94">
        <v>0</v>
      </c>
      <c r="CE6" s="94">
        <v>0</v>
      </c>
      <c r="CF6" s="93">
        <v>0</v>
      </c>
      <c r="CG6" s="111">
        <v>0</v>
      </c>
    </row>
    <row r="7" spans="1:85" ht="18" customHeight="1" x14ac:dyDescent="0.25">
      <c r="A7" s="163" t="s">
        <v>10</v>
      </c>
      <c r="B7" s="100">
        <v>230</v>
      </c>
      <c r="C7" s="98">
        <v>221</v>
      </c>
      <c r="D7" s="97">
        <v>214</v>
      </c>
      <c r="E7" s="97">
        <v>157</v>
      </c>
      <c r="F7" s="97">
        <v>59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183">
        <v>0</v>
      </c>
      <c r="N7" s="99">
        <v>0</v>
      </c>
      <c r="O7" s="95">
        <v>0</v>
      </c>
      <c r="P7" s="95">
        <v>0</v>
      </c>
      <c r="Q7" s="95">
        <v>0</v>
      </c>
      <c r="R7" s="95">
        <v>0</v>
      </c>
      <c r="S7" s="95">
        <v>0</v>
      </c>
      <c r="T7" s="95">
        <v>0</v>
      </c>
      <c r="U7" s="95">
        <v>0</v>
      </c>
      <c r="V7" s="95">
        <v>0</v>
      </c>
      <c r="W7" s="95">
        <v>0</v>
      </c>
      <c r="X7" s="94">
        <v>0</v>
      </c>
      <c r="Y7" s="112">
        <v>0</v>
      </c>
      <c r="Z7" s="100">
        <v>7676</v>
      </c>
      <c r="AA7" s="98">
        <v>8176</v>
      </c>
      <c r="AB7" s="98">
        <v>6096</v>
      </c>
      <c r="AC7" s="98">
        <v>4015</v>
      </c>
      <c r="AD7" s="98">
        <v>1876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7">
        <v>0</v>
      </c>
      <c r="AK7" s="183">
        <v>0</v>
      </c>
      <c r="AL7" s="99">
        <v>669890.85</v>
      </c>
      <c r="AM7" s="95">
        <v>734351.95</v>
      </c>
      <c r="AN7" s="95">
        <v>552457.52</v>
      </c>
      <c r="AO7" s="95">
        <v>335513.71000000002</v>
      </c>
      <c r="AP7" s="95">
        <v>187386.88</v>
      </c>
      <c r="AQ7" s="95">
        <v>0</v>
      </c>
      <c r="AR7" s="95">
        <v>0</v>
      </c>
      <c r="AS7" s="95">
        <v>0</v>
      </c>
      <c r="AT7" s="95">
        <v>0</v>
      </c>
      <c r="AU7" s="95">
        <v>0</v>
      </c>
      <c r="AV7" s="94">
        <v>0</v>
      </c>
      <c r="AW7" s="112">
        <v>0</v>
      </c>
      <c r="AX7" s="99">
        <v>7173.47</v>
      </c>
      <c r="AY7" s="95">
        <v>7449.92</v>
      </c>
      <c r="AZ7" s="95">
        <v>5417.94</v>
      </c>
      <c r="BA7" s="95">
        <v>3143.88</v>
      </c>
      <c r="BB7" s="95">
        <v>1879.91</v>
      </c>
      <c r="BC7" s="95">
        <v>0</v>
      </c>
      <c r="BD7" s="95">
        <v>0</v>
      </c>
      <c r="BE7" s="95">
        <v>0</v>
      </c>
      <c r="BF7" s="95">
        <v>0</v>
      </c>
      <c r="BG7" s="95">
        <v>0</v>
      </c>
      <c r="BH7" s="94">
        <v>0</v>
      </c>
      <c r="BI7" s="94">
        <v>0</v>
      </c>
      <c r="BJ7" s="99">
        <v>2667.93</v>
      </c>
      <c r="BK7" s="95">
        <v>439.13</v>
      </c>
      <c r="BL7" s="95">
        <v>727.11</v>
      </c>
      <c r="BM7" s="95">
        <v>291.95999999999998</v>
      </c>
      <c r="BN7" s="94">
        <v>402.43</v>
      </c>
      <c r="BO7" s="94">
        <v>0</v>
      </c>
      <c r="BP7" s="94">
        <v>0</v>
      </c>
      <c r="BQ7" s="95">
        <v>0</v>
      </c>
      <c r="BR7" s="95">
        <v>0</v>
      </c>
      <c r="BS7" s="95">
        <v>0</v>
      </c>
      <c r="BT7" s="94">
        <v>0</v>
      </c>
      <c r="BU7" s="112">
        <v>0</v>
      </c>
      <c r="BV7" s="106">
        <v>880.46</v>
      </c>
      <c r="BW7" s="94">
        <v>144.9</v>
      </c>
      <c r="BX7" s="94">
        <v>239.94</v>
      </c>
      <c r="BY7" s="94">
        <v>96.32</v>
      </c>
      <c r="BZ7" s="94">
        <v>132.81</v>
      </c>
      <c r="CA7" s="94">
        <v>0</v>
      </c>
      <c r="CB7" s="94">
        <v>0</v>
      </c>
      <c r="CC7" s="94">
        <v>0</v>
      </c>
      <c r="CD7" s="94">
        <v>0</v>
      </c>
      <c r="CE7" s="94">
        <v>0</v>
      </c>
      <c r="CF7" s="94">
        <v>0</v>
      </c>
      <c r="CG7" s="112">
        <v>0</v>
      </c>
    </row>
    <row r="8" spans="1:85" ht="18" customHeight="1" x14ac:dyDescent="0.25">
      <c r="A8" s="163" t="s">
        <v>11</v>
      </c>
      <c r="B8" s="100">
        <v>42</v>
      </c>
      <c r="C8" s="98">
        <v>38</v>
      </c>
      <c r="D8" s="97">
        <v>34</v>
      </c>
      <c r="E8" s="97">
        <v>28</v>
      </c>
      <c r="F8" s="97">
        <v>13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183">
        <v>0</v>
      </c>
      <c r="N8" s="99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4">
        <v>0</v>
      </c>
      <c r="Y8" s="112">
        <v>0</v>
      </c>
      <c r="Z8" s="100">
        <v>1829</v>
      </c>
      <c r="AA8" s="98">
        <v>2097</v>
      </c>
      <c r="AB8" s="98">
        <v>2066</v>
      </c>
      <c r="AC8" s="98">
        <v>1746</v>
      </c>
      <c r="AD8" s="98">
        <v>1105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7">
        <v>0</v>
      </c>
      <c r="AK8" s="183">
        <v>0</v>
      </c>
      <c r="AL8" s="99">
        <v>1171128.04</v>
      </c>
      <c r="AM8" s="95">
        <v>1304265.1399999999</v>
      </c>
      <c r="AN8" s="95">
        <v>1426411.87</v>
      </c>
      <c r="AO8" s="95">
        <v>1200135.1000000001</v>
      </c>
      <c r="AP8" s="95">
        <v>815652.87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4">
        <v>0</v>
      </c>
      <c r="AW8" s="112">
        <v>0</v>
      </c>
      <c r="AX8" s="99">
        <v>80922.09</v>
      </c>
      <c r="AY8" s="95">
        <v>86776.22</v>
      </c>
      <c r="AZ8" s="95">
        <v>94280.09</v>
      </c>
      <c r="BA8" s="95">
        <v>80351.61</v>
      </c>
      <c r="BB8" s="95">
        <v>55926.84</v>
      </c>
      <c r="BC8" s="95">
        <v>0</v>
      </c>
      <c r="BD8" s="95">
        <v>0</v>
      </c>
      <c r="BE8" s="95">
        <v>0</v>
      </c>
      <c r="BF8" s="95">
        <v>0</v>
      </c>
      <c r="BG8" s="95">
        <v>0</v>
      </c>
      <c r="BH8" s="94">
        <v>0</v>
      </c>
      <c r="BI8" s="94">
        <v>0</v>
      </c>
      <c r="BJ8" s="99">
        <v>29438.07</v>
      </c>
      <c r="BK8" s="95">
        <v>21872.98</v>
      </c>
      <c r="BL8" s="95">
        <v>29942.84</v>
      </c>
      <c r="BM8" s="95">
        <v>28015.69</v>
      </c>
      <c r="BN8" s="94">
        <v>19508.48</v>
      </c>
      <c r="BO8" s="94">
        <v>0</v>
      </c>
      <c r="BP8" s="94">
        <v>0</v>
      </c>
      <c r="BQ8" s="95">
        <v>0</v>
      </c>
      <c r="BR8" s="95">
        <v>0</v>
      </c>
      <c r="BS8" s="95">
        <v>0</v>
      </c>
      <c r="BT8" s="94">
        <v>0</v>
      </c>
      <c r="BU8" s="112">
        <v>0</v>
      </c>
      <c r="BV8" s="106">
        <v>8831.42</v>
      </c>
      <c r="BW8" s="94">
        <v>6561.93</v>
      </c>
      <c r="BX8" s="94">
        <v>8982.86</v>
      </c>
      <c r="BY8" s="94">
        <v>8404.7099999999991</v>
      </c>
      <c r="BZ8" s="94">
        <v>5852.55</v>
      </c>
      <c r="CA8" s="94">
        <v>0</v>
      </c>
      <c r="CB8" s="94">
        <v>0</v>
      </c>
      <c r="CC8" s="94">
        <v>0</v>
      </c>
      <c r="CD8" s="94">
        <v>0</v>
      </c>
      <c r="CE8" s="94">
        <v>0</v>
      </c>
      <c r="CF8" s="94">
        <v>0</v>
      </c>
      <c r="CG8" s="112">
        <v>0</v>
      </c>
    </row>
    <row r="9" spans="1:85" ht="18" customHeight="1" x14ac:dyDescent="0.25">
      <c r="A9" s="163" t="s">
        <v>12</v>
      </c>
      <c r="B9" s="100">
        <v>413</v>
      </c>
      <c r="C9" s="98">
        <v>362</v>
      </c>
      <c r="D9" s="97">
        <v>343</v>
      </c>
      <c r="E9" s="97">
        <v>159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183">
        <v>0</v>
      </c>
      <c r="N9" s="99">
        <v>0</v>
      </c>
      <c r="O9" s="95">
        <v>0</v>
      </c>
      <c r="P9" s="95">
        <v>0</v>
      </c>
      <c r="Q9" s="95">
        <v>0</v>
      </c>
      <c r="R9" s="95">
        <v>0</v>
      </c>
      <c r="S9" s="95">
        <v>0</v>
      </c>
      <c r="T9" s="95">
        <v>0</v>
      </c>
      <c r="U9" s="95">
        <v>0</v>
      </c>
      <c r="V9" s="95">
        <v>0</v>
      </c>
      <c r="W9" s="95">
        <v>0</v>
      </c>
      <c r="X9" s="94">
        <v>0</v>
      </c>
      <c r="Y9" s="112">
        <v>0</v>
      </c>
      <c r="Z9" s="100">
        <v>9887</v>
      </c>
      <c r="AA9" s="98">
        <v>9105</v>
      </c>
      <c r="AB9" s="98">
        <v>8788</v>
      </c>
      <c r="AC9" s="98">
        <v>4082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7">
        <v>0</v>
      </c>
      <c r="AK9" s="183">
        <v>0</v>
      </c>
      <c r="AL9" s="99">
        <v>2072297.77</v>
      </c>
      <c r="AM9" s="95">
        <v>1791400.66</v>
      </c>
      <c r="AN9" s="95">
        <v>1330934.25</v>
      </c>
      <c r="AO9" s="95">
        <v>402830.85</v>
      </c>
      <c r="AP9" s="95">
        <v>0</v>
      </c>
      <c r="AQ9" s="95">
        <v>0</v>
      </c>
      <c r="AR9" s="95">
        <v>0</v>
      </c>
      <c r="AS9" s="95">
        <v>0</v>
      </c>
      <c r="AT9" s="95">
        <v>0</v>
      </c>
      <c r="AU9" s="95">
        <v>0</v>
      </c>
      <c r="AV9" s="94">
        <v>0</v>
      </c>
      <c r="AW9" s="112">
        <v>0</v>
      </c>
      <c r="AX9" s="99">
        <v>102465.57</v>
      </c>
      <c r="AY9" s="95">
        <v>84977.99</v>
      </c>
      <c r="AZ9" s="95">
        <v>70213.19</v>
      </c>
      <c r="BA9" s="95">
        <v>31529.62</v>
      </c>
      <c r="BB9" s="95">
        <v>0</v>
      </c>
      <c r="BC9" s="95">
        <v>0</v>
      </c>
      <c r="BD9" s="95">
        <v>0</v>
      </c>
      <c r="BE9" s="95">
        <v>0</v>
      </c>
      <c r="BF9" s="95">
        <v>0</v>
      </c>
      <c r="BG9" s="95">
        <v>0</v>
      </c>
      <c r="BH9" s="94">
        <v>0</v>
      </c>
      <c r="BI9" s="94">
        <v>0</v>
      </c>
      <c r="BJ9" s="99">
        <v>33670.67</v>
      </c>
      <c r="BK9" s="95">
        <v>23432.91</v>
      </c>
      <c r="BL9" s="95">
        <v>10434.17</v>
      </c>
      <c r="BM9" s="95">
        <v>6052.43</v>
      </c>
      <c r="BN9" s="94">
        <v>0</v>
      </c>
      <c r="BO9" s="94">
        <v>0</v>
      </c>
      <c r="BP9" s="94">
        <v>0</v>
      </c>
      <c r="BQ9" s="95">
        <v>0</v>
      </c>
      <c r="BR9" s="95">
        <v>0</v>
      </c>
      <c r="BS9" s="95">
        <v>0</v>
      </c>
      <c r="BT9" s="94">
        <v>0</v>
      </c>
      <c r="BU9" s="112">
        <v>0</v>
      </c>
      <c r="BV9" s="106">
        <v>23468.880000000001</v>
      </c>
      <c r="BW9" s="94">
        <v>7029.72</v>
      </c>
      <c r="BX9" s="94">
        <v>3130.25</v>
      </c>
      <c r="BY9" s="94">
        <v>1812.94</v>
      </c>
      <c r="BZ9" s="94">
        <v>0</v>
      </c>
      <c r="CA9" s="94">
        <v>0</v>
      </c>
      <c r="CB9" s="94">
        <v>0</v>
      </c>
      <c r="CC9" s="94">
        <v>0</v>
      </c>
      <c r="CD9" s="94">
        <v>0</v>
      </c>
      <c r="CE9" s="94">
        <v>0</v>
      </c>
      <c r="CF9" s="94">
        <v>0</v>
      </c>
      <c r="CG9" s="112">
        <v>0</v>
      </c>
    </row>
    <row r="10" spans="1:85" ht="18" customHeight="1" x14ac:dyDescent="0.25">
      <c r="A10" s="163" t="s">
        <v>13</v>
      </c>
      <c r="B10" s="100">
        <v>1</v>
      </c>
      <c r="C10" s="98">
        <v>1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183">
        <v>0</v>
      </c>
      <c r="N10" s="99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  <c r="T10" s="95">
        <v>0</v>
      </c>
      <c r="U10" s="95">
        <v>0</v>
      </c>
      <c r="V10" s="95">
        <v>0</v>
      </c>
      <c r="W10" s="95">
        <v>0</v>
      </c>
      <c r="X10" s="94">
        <v>0</v>
      </c>
      <c r="Y10" s="112">
        <v>0</v>
      </c>
      <c r="Z10" s="100">
        <v>67</v>
      </c>
      <c r="AA10" s="98">
        <v>67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7">
        <v>0</v>
      </c>
      <c r="AK10" s="183">
        <v>0</v>
      </c>
      <c r="AL10" s="99">
        <v>24120</v>
      </c>
      <c r="AM10" s="95">
        <v>24120</v>
      </c>
      <c r="AN10" s="95">
        <v>0</v>
      </c>
      <c r="AO10" s="95">
        <v>0</v>
      </c>
      <c r="AP10" s="95">
        <v>0</v>
      </c>
      <c r="AQ10" s="95">
        <v>0</v>
      </c>
      <c r="AR10" s="95">
        <v>0</v>
      </c>
      <c r="AS10" s="95">
        <v>0</v>
      </c>
      <c r="AT10" s="95">
        <v>0</v>
      </c>
      <c r="AU10" s="95">
        <v>0</v>
      </c>
      <c r="AV10" s="94">
        <v>0</v>
      </c>
      <c r="AW10" s="112">
        <v>0</v>
      </c>
      <c r="AX10" s="99">
        <v>2667.17</v>
      </c>
      <c r="AY10" s="95">
        <v>2149.04</v>
      </c>
      <c r="AZ10" s="95">
        <v>0</v>
      </c>
      <c r="BA10" s="95">
        <v>0</v>
      </c>
      <c r="BB10" s="95">
        <v>0</v>
      </c>
      <c r="BC10" s="95">
        <v>0</v>
      </c>
      <c r="BD10" s="95">
        <v>0</v>
      </c>
      <c r="BE10" s="95">
        <v>0</v>
      </c>
      <c r="BF10" s="95">
        <v>0</v>
      </c>
      <c r="BG10" s="95">
        <v>0</v>
      </c>
      <c r="BH10" s="94">
        <v>0</v>
      </c>
      <c r="BI10" s="94">
        <v>0</v>
      </c>
      <c r="BJ10" s="99">
        <v>864.15</v>
      </c>
      <c r="BK10" s="95">
        <v>676.1</v>
      </c>
      <c r="BL10" s="95">
        <v>0</v>
      </c>
      <c r="BM10" s="95">
        <v>0</v>
      </c>
      <c r="BN10" s="94">
        <v>0</v>
      </c>
      <c r="BO10" s="94">
        <v>0</v>
      </c>
      <c r="BP10" s="94">
        <v>0</v>
      </c>
      <c r="BQ10" s="95">
        <v>0</v>
      </c>
      <c r="BR10" s="95">
        <v>0</v>
      </c>
      <c r="BS10" s="95">
        <v>0</v>
      </c>
      <c r="BT10" s="94">
        <v>0</v>
      </c>
      <c r="BU10" s="112">
        <v>0</v>
      </c>
      <c r="BV10" s="106">
        <v>216.04</v>
      </c>
      <c r="BW10" s="94">
        <v>169.03</v>
      </c>
      <c r="BX10" s="94">
        <v>0</v>
      </c>
      <c r="BY10" s="94">
        <v>0</v>
      </c>
      <c r="BZ10" s="94">
        <v>0</v>
      </c>
      <c r="CA10" s="94">
        <v>0</v>
      </c>
      <c r="CB10" s="94">
        <v>0</v>
      </c>
      <c r="CC10" s="94">
        <v>0</v>
      </c>
      <c r="CD10" s="94">
        <v>0</v>
      </c>
      <c r="CE10" s="94">
        <v>0</v>
      </c>
      <c r="CF10" s="94">
        <v>0</v>
      </c>
      <c r="CG10" s="112">
        <v>0</v>
      </c>
    </row>
    <row r="11" spans="1:85" ht="18" customHeight="1" x14ac:dyDescent="0.25">
      <c r="A11" s="163" t="s">
        <v>14</v>
      </c>
      <c r="B11" s="100">
        <v>116</v>
      </c>
      <c r="C11" s="98">
        <v>58</v>
      </c>
      <c r="D11" s="97">
        <v>53</v>
      </c>
      <c r="E11" s="97">
        <v>50</v>
      </c>
      <c r="F11" s="97">
        <v>15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183">
        <v>0</v>
      </c>
      <c r="N11" s="99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95">
        <v>0</v>
      </c>
      <c r="X11" s="94">
        <v>0</v>
      </c>
      <c r="Y11" s="112">
        <v>0</v>
      </c>
      <c r="Z11" s="100">
        <v>1086</v>
      </c>
      <c r="AA11" s="98">
        <v>638</v>
      </c>
      <c r="AB11" s="98">
        <v>606</v>
      </c>
      <c r="AC11" s="98">
        <v>601</v>
      </c>
      <c r="AD11" s="98">
        <v>155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7">
        <v>0</v>
      </c>
      <c r="AK11" s="183">
        <v>0</v>
      </c>
      <c r="AL11" s="99">
        <v>647518.56000000006</v>
      </c>
      <c r="AM11" s="95">
        <v>381642.95</v>
      </c>
      <c r="AN11" s="95">
        <v>363190</v>
      </c>
      <c r="AO11" s="95">
        <v>374998.04</v>
      </c>
      <c r="AP11" s="95">
        <v>94218.32</v>
      </c>
      <c r="AQ11" s="95">
        <v>0</v>
      </c>
      <c r="AR11" s="95">
        <v>0</v>
      </c>
      <c r="AS11" s="95">
        <v>0</v>
      </c>
      <c r="AT11" s="95">
        <v>0</v>
      </c>
      <c r="AU11" s="95">
        <v>0</v>
      </c>
      <c r="AV11" s="94">
        <v>0</v>
      </c>
      <c r="AW11" s="112">
        <v>0</v>
      </c>
      <c r="AX11" s="99">
        <v>31781.03</v>
      </c>
      <c r="AY11" s="95">
        <v>18212.98</v>
      </c>
      <c r="AZ11" s="95">
        <v>14064.47</v>
      </c>
      <c r="BA11" s="95">
        <v>14718.01</v>
      </c>
      <c r="BB11" s="95">
        <v>4378.83</v>
      </c>
      <c r="BC11" s="95">
        <v>0</v>
      </c>
      <c r="BD11" s="95">
        <v>0</v>
      </c>
      <c r="BE11" s="95">
        <v>0</v>
      </c>
      <c r="BF11" s="95">
        <v>0</v>
      </c>
      <c r="BG11" s="95">
        <v>0</v>
      </c>
      <c r="BH11" s="94">
        <v>0</v>
      </c>
      <c r="BI11" s="94">
        <v>0</v>
      </c>
      <c r="BJ11" s="99">
        <v>13420.43</v>
      </c>
      <c r="BK11" s="95">
        <v>3181.69</v>
      </c>
      <c r="BL11" s="95">
        <v>5512.63</v>
      </c>
      <c r="BM11" s="95">
        <v>6098.88</v>
      </c>
      <c r="BN11" s="94">
        <v>2023.45</v>
      </c>
      <c r="BO11" s="94">
        <v>0</v>
      </c>
      <c r="BP11" s="94">
        <v>0</v>
      </c>
      <c r="BQ11" s="95">
        <v>0</v>
      </c>
      <c r="BR11" s="95">
        <v>0</v>
      </c>
      <c r="BS11" s="95">
        <v>0</v>
      </c>
      <c r="BT11" s="94">
        <v>0</v>
      </c>
      <c r="BU11" s="112">
        <v>0</v>
      </c>
      <c r="BV11" s="106">
        <v>4026.11</v>
      </c>
      <c r="BW11" s="94">
        <v>954.53</v>
      </c>
      <c r="BX11" s="94">
        <v>1653.81</v>
      </c>
      <c r="BY11" s="94">
        <v>1829.65</v>
      </c>
      <c r="BZ11" s="94">
        <v>607.02</v>
      </c>
      <c r="CA11" s="94">
        <v>0</v>
      </c>
      <c r="CB11" s="94">
        <v>0</v>
      </c>
      <c r="CC11" s="94">
        <v>0</v>
      </c>
      <c r="CD11" s="94">
        <v>0</v>
      </c>
      <c r="CE11" s="94">
        <v>0</v>
      </c>
      <c r="CF11" s="94">
        <v>0</v>
      </c>
      <c r="CG11" s="112">
        <v>0</v>
      </c>
    </row>
    <row r="12" spans="1:85" ht="18" customHeight="1" x14ac:dyDescent="0.25">
      <c r="A12" s="163" t="s">
        <v>15</v>
      </c>
      <c r="B12" s="100">
        <v>406</v>
      </c>
      <c r="C12" s="98">
        <v>325</v>
      </c>
      <c r="D12" s="97">
        <v>267</v>
      </c>
      <c r="E12" s="97">
        <v>188</v>
      </c>
      <c r="F12" s="97">
        <v>76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183">
        <v>0</v>
      </c>
      <c r="N12" s="99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95">
        <v>0</v>
      </c>
      <c r="W12" s="95">
        <v>0</v>
      </c>
      <c r="X12" s="94">
        <v>0</v>
      </c>
      <c r="Y12" s="112">
        <v>0</v>
      </c>
      <c r="Z12" s="100">
        <v>3124</v>
      </c>
      <c r="AA12" s="98">
        <v>2410</v>
      </c>
      <c r="AB12" s="98">
        <v>1607</v>
      </c>
      <c r="AC12" s="98">
        <v>1103</v>
      </c>
      <c r="AD12" s="98">
        <v>463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7">
        <v>0</v>
      </c>
      <c r="AK12" s="183">
        <v>0</v>
      </c>
      <c r="AL12" s="99">
        <v>2334367.9</v>
      </c>
      <c r="AM12" s="95">
        <v>1652125.26</v>
      </c>
      <c r="AN12" s="95">
        <v>1155718.27</v>
      </c>
      <c r="AO12" s="95">
        <v>799554.64</v>
      </c>
      <c r="AP12" s="95">
        <v>318456.15999999997</v>
      </c>
      <c r="AQ12" s="95">
        <v>0</v>
      </c>
      <c r="AR12" s="95">
        <v>0</v>
      </c>
      <c r="AS12" s="95">
        <v>0</v>
      </c>
      <c r="AT12" s="95">
        <v>0</v>
      </c>
      <c r="AU12" s="95">
        <v>0</v>
      </c>
      <c r="AV12" s="94">
        <v>0</v>
      </c>
      <c r="AW12" s="112">
        <v>0</v>
      </c>
      <c r="AX12" s="99">
        <v>98988.9</v>
      </c>
      <c r="AY12" s="95">
        <v>66356.850000000006</v>
      </c>
      <c r="AZ12" s="95">
        <v>44834.66</v>
      </c>
      <c r="BA12" s="95">
        <v>33177.01</v>
      </c>
      <c r="BB12" s="95">
        <v>11689.81</v>
      </c>
      <c r="BC12" s="95">
        <v>0</v>
      </c>
      <c r="BD12" s="95">
        <v>0</v>
      </c>
      <c r="BE12" s="95">
        <v>0</v>
      </c>
      <c r="BF12" s="95">
        <v>0</v>
      </c>
      <c r="BG12" s="95">
        <v>0</v>
      </c>
      <c r="BH12" s="94">
        <v>0</v>
      </c>
      <c r="BI12" s="94">
        <v>0</v>
      </c>
      <c r="BJ12" s="99">
        <v>34225.35</v>
      </c>
      <c r="BK12" s="95">
        <v>5767.29</v>
      </c>
      <c r="BL12" s="95">
        <v>8491.69</v>
      </c>
      <c r="BM12" s="95">
        <v>5931.98</v>
      </c>
      <c r="BN12" s="94">
        <v>2317.08</v>
      </c>
      <c r="BO12" s="94">
        <v>0</v>
      </c>
      <c r="BP12" s="94">
        <v>0</v>
      </c>
      <c r="BQ12" s="95">
        <v>0</v>
      </c>
      <c r="BR12" s="95">
        <v>0</v>
      </c>
      <c r="BS12" s="95">
        <v>0</v>
      </c>
      <c r="BT12" s="94">
        <v>0</v>
      </c>
      <c r="BU12" s="112">
        <v>0</v>
      </c>
      <c r="BV12" s="106">
        <v>10267.540000000001</v>
      </c>
      <c r="BW12" s="94">
        <v>1730.2</v>
      </c>
      <c r="BX12" s="94">
        <v>2547.5</v>
      </c>
      <c r="BY12" s="94">
        <v>1779.65</v>
      </c>
      <c r="BZ12" s="94">
        <v>695.14</v>
      </c>
      <c r="CA12" s="94">
        <v>0</v>
      </c>
      <c r="CB12" s="94">
        <v>0</v>
      </c>
      <c r="CC12" s="94">
        <v>0</v>
      </c>
      <c r="CD12" s="94">
        <v>0</v>
      </c>
      <c r="CE12" s="94">
        <v>0</v>
      </c>
      <c r="CF12" s="94">
        <v>0</v>
      </c>
      <c r="CG12" s="112">
        <v>0</v>
      </c>
    </row>
    <row r="13" spans="1:85" ht="18" customHeight="1" x14ac:dyDescent="0.25">
      <c r="A13" s="163" t="s">
        <v>16</v>
      </c>
      <c r="B13" s="100">
        <v>5</v>
      </c>
      <c r="C13" s="98">
        <v>3</v>
      </c>
      <c r="D13" s="97">
        <v>3</v>
      </c>
      <c r="E13" s="97">
        <v>3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183">
        <v>0</v>
      </c>
      <c r="N13" s="99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5">
        <v>0</v>
      </c>
      <c r="W13" s="95">
        <v>0</v>
      </c>
      <c r="X13" s="94">
        <v>0</v>
      </c>
      <c r="Y13" s="112">
        <v>0</v>
      </c>
      <c r="Z13" s="100">
        <v>1437</v>
      </c>
      <c r="AA13" s="98">
        <v>2280</v>
      </c>
      <c r="AB13" s="98">
        <v>2850</v>
      </c>
      <c r="AC13" s="98">
        <v>2850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7">
        <v>0</v>
      </c>
      <c r="AK13" s="183">
        <v>0</v>
      </c>
      <c r="AL13" s="99">
        <v>183438</v>
      </c>
      <c r="AM13" s="95">
        <v>295340</v>
      </c>
      <c r="AN13" s="95">
        <v>336794.79</v>
      </c>
      <c r="AO13" s="95">
        <v>352340</v>
      </c>
      <c r="AP13" s="95">
        <v>0</v>
      </c>
      <c r="AQ13" s="95">
        <v>0</v>
      </c>
      <c r="AR13" s="95">
        <v>0</v>
      </c>
      <c r="AS13" s="95">
        <v>0</v>
      </c>
      <c r="AT13" s="95">
        <v>0</v>
      </c>
      <c r="AU13" s="95">
        <v>0</v>
      </c>
      <c r="AV13" s="94">
        <v>0</v>
      </c>
      <c r="AW13" s="112">
        <v>0</v>
      </c>
      <c r="AX13" s="99">
        <v>779.43</v>
      </c>
      <c r="AY13" s="95">
        <v>646.32000000000005</v>
      </c>
      <c r="AZ13" s="95">
        <v>842.33</v>
      </c>
      <c r="BA13" s="95">
        <v>881.2</v>
      </c>
      <c r="BB13" s="95">
        <v>0</v>
      </c>
      <c r="BC13" s="95">
        <v>0</v>
      </c>
      <c r="BD13" s="95">
        <v>0</v>
      </c>
      <c r="BE13" s="95">
        <v>0</v>
      </c>
      <c r="BF13" s="95">
        <v>0</v>
      </c>
      <c r="BG13" s="95">
        <v>0</v>
      </c>
      <c r="BH13" s="94">
        <v>0</v>
      </c>
      <c r="BI13" s="94">
        <v>0</v>
      </c>
      <c r="BJ13" s="99">
        <v>243.77</v>
      </c>
      <c r="BK13" s="95">
        <v>59.83</v>
      </c>
      <c r="BL13" s="95">
        <v>187.03</v>
      </c>
      <c r="BM13" s="95">
        <v>236.12</v>
      </c>
      <c r="BN13" s="94">
        <v>0</v>
      </c>
      <c r="BO13" s="94">
        <v>0</v>
      </c>
      <c r="BP13" s="94">
        <v>0</v>
      </c>
      <c r="BQ13" s="95">
        <v>0</v>
      </c>
      <c r="BR13" s="95">
        <v>0</v>
      </c>
      <c r="BS13" s="95">
        <v>0</v>
      </c>
      <c r="BT13" s="94">
        <v>0</v>
      </c>
      <c r="BU13" s="112">
        <v>0</v>
      </c>
      <c r="BV13" s="106">
        <v>48.76</v>
      </c>
      <c r="BW13" s="94">
        <v>11.97</v>
      </c>
      <c r="BX13" s="94">
        <v>37.4</v>
      </c>
      <c r="BY13" s="94">
        <v>47.22</v>
      </c>
      <c r="BZ13" s="94">
        <v>0</v>
      </c>
      <c r="CA13" s="94">
        <v>0</v>
      </c>
      <c r="CB13" s="94">
        <v>0</v>
      </c>
      <c r="CC13" s="94">
        <v>0</v>
      </c>
      <c r="CD13" s="94">
        <v>0</v>
      </c>
      <c r="CE13" s="94">
        <v>0</v>
      </c>
      <c r="CF13" s="94">
        <v>0</v>
      </c>
      <c r="CG13" s="112">
        <v>0</v>
      </c>
    </row>
    <row r="14" spans="1:85" ht="18" customHeight="1" x14ac:dyDescent="0.25">
      <c r="A14" s="163" t="s">
        <v>17</v>
      </c>
      <c r="B14" s="100">
        <v>126</v>
      </c>
      <c r="C14" s="98">
        <v>340</v>
      </c>
      <c r="D14" s="97">
        <v>489</v>
      </c>
      <c r="E14" s="97">
        <v>554</v>
      </c>
      <c r="F14" s="97">
        <v>245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183">
        <v>0</v>
      </c>
      <c r="N14" s="99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95">
        <v>0</v>
      </c>
      <c r="X14" s="94">
        <v>0</v>
      </c>
      <c r="Y14" s="112">
        <v>0</v>
      </c>
      <c r="Z14" s="100">
        <v>10277</v>
      </c>
      <c r="AA14" s="98">
        <v>22884</v>
      </c>
      <c r="AB14" s="98">
        <v>32751</v>
      </c>
      <c r="AC14" s="98">
        <v>37122</v>
      </c>
      <c r="AD14" s="98">
        <v>15603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7">
        <v>0</v>
      </c>
      <c r="AK14" s="183">
        <v>0</v>
      </c>
      <c r="AL14" s="99">
        <v>10085044.449999999</v>
      </c>
      <c r="AM14" s="95">
        <v>22639357.989999998</v>
      </c>
      <c r="AN14" s="95">
        <v>32026608.030000001</v>
      </c>
      <c r="AO14" s="95">
        <v>38194614.93</v>
      </c>
      <c r="AP14" s="95">
        <v>16239301.98</v>
      </c>
      <c r="AQ14" s="95">
        <v>0</v>
      </c>
      <c r="AR14" s="95">
        <v>0</v>
      </c>
      <c r="AS14" s="95">
        <v>0</v>
      </c>
      <c r="AT14" s="95">
        <v>0</v>
      </c>
      <c r="AU14" s="95">
        <v>0</v>
      </c>
      <c r="AV14" s="94">
        <v>0</v>
      </c>
      <c r="AW14" s="112">
        <v>0</v>
      </c>
      <c r="AX14" s="99">
        <v>378599.14</v>
      </c>
      <c r="AY14" s="95">
        <v>870624.43</v>
      </c>
      <c r="AZ14" s="95">
        <v>1356445.19</v>
      </c>
      <c r="BA14" s="95">
        <v>1809844.62</v>
      </c>
      <c r="BB14" s="95">
        <v>631427.39</v>
      </c>
      <c r="BC14" s="95">
        <v>0</v>
      </c>
      <c r="BD14" s="95">
        <v>0</v>
      </c>
      <c r="BE14" s="95">
        <v>0</v>
      </c>
      <c r="BF14" s="95">
        <v>0</v>
      </c>
      <c r="BG14" s="95">
        <v>0</v>
      </c>
      <c r="BH14" s="94">
        <v>0</v>
      </c>
      <c r="BI14" s="94">
        <v>0</v>
      </c>
      <c r="BJ14" s="99">
        <v>154921.38</v>
      </c>
      <c r="BK14" s="95">
        <v>267926.27</v>
      </c>
      <c r="BL14" s="95">
        <v>525941.03</v>
      </c>
      <c r="BM14" s="95">
        <v>727824.36</v>
      </c>
      <c r="BN14" s="94">
        <v>258178.95</v>
      </c>
      <c r="BO14" s="94">
        <v>0</v>
      </c>
      <c r="BP14" s="94">
        <v>0</v>
      </c>
      <c r="BQ14" s="95">
        <v>0</v>
      </c>
      <c r="BR14" s="95">
        <v>0</v>
      </c>
      <c r="BS14" s="95">
        <v>0</v>
      </c>
      <c r="BT14" s="94">
        <v>0</v>
      </c>
      <c r="BU14" s="112">
        <v>0</v>
      </c>
      <c r="BV14" s="106">
        <v>46274.66</v>
      </c>
      <c r="BW14" s="94">
        <v>80377.94</v>
      </c>
      <c r="BX14" s="94">
        <v>157706.60999999999</v>
      </c>
      <c r="BY14" s="94">
        <v>218347.21</v>
      </c>
      <c r="BZ14" s="94">
        <v>77305.23</v>
      </c>
      <c r="CA14" s="94">
        <v>0</v>
      </c>
      <c r="CB14" s="94">
        <v>0</v>
      </c>
      <c r="CC14" s="94">
        <v>0</v>
      </c>
      <c r="CD14" s="94">
        <v>0</v>
      </c>
      <c r="CE14" s="94">
        <v>0</v>
      </c>
      <c r="CF14" s="94">
        <v>0</v>
      </c>
      <c r="CG14" s="112">
        <v>0</v>
      </c>
    </row>
    <row r="15" spans="1:85" ht="18" customHeight="1" x14ac:dyDescent="0.25">
      <c r="A15" s="163" t="s">
        <v>18</v>
      </c>
      <c r="B15" s="100">
        <v>0</v>
      </c>
      <c r="C15" s="98">
        <v>0</v>
      </c>
      <c r="D15" s="97">
        <v>1</v>
      </c>
      <c r="E15" s="97">
        <v>2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183">
        <v>0</v>
      </c>
      <c r="N15" s="99">
        <v>0</v>
      </c>
      <c r="O15" s="95">
        <v>0</v>
      </c>
      <c r="P15" s="95">
        <v>0</v>
      </c>
      <c r="Q15" s="95">
        <v>0</v>
      </c>
      <c r="R15" s="95">
        <v>0</v>
      </c>
      <c r="S15" s="95">
        <v>0</v>
      </c>
      <c r="T15" s="95">
        <v>0</v>
      </c>
      <c r="U15" s="95">
        <v>0</v>
      </c>
      <c r="V15" s="95">
        <v>0</v>
      </c>
      <c r="W15" s="95">
        <v>0</v>
      </c>
      <c r="X15" s="94">
        <v>0</v>
      </c>
      <c r="Y15" s="112">
        <v>0</v>
      </c>
      <c r="Z15" s="100">
        <v>0</v>
      </c>
      <c r="AA15" s="98">
        <v>0</v>
      </c>
      <c r="AB15" s="98">
        <v>463</v>
      </c>
      <c r="AC15" s="98">
        <v>24400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7">
        <v>0</v>
      </c>
      <c r="AK15" s="183">
        <v>0</v>
      </c>
      <c r="AL15" s="99">
        <v>0</v>
      </c>
      <c r="AM15" s="95">
        <v>0</v>
      </c>
      <c r="AN15" s="95">
        <v>6991.3</v>
      </c>
      <c r="AO15" s="95">
        <v>100024</v>
      </c>
      <c r="AP15" s="95">
        <v>0</v>
      </c>
      <c r="AQ15" s="95">
        <v>0</v>
      </c>
      <c r="AR15" s="95">
        <v>0</v>
      </c>
      <c r="AS15" s="95">
        <v>0</v>
      </c>
      <c r="AT15" s="95">
        <v>0</v>
      </c>
      <c r="AU15" s="95">
        <v>0</v>
      </c>
      <c r="AV15" s="94">
        <v>0</v>
      </c>
      <c r="AW15" s="112">
        <v>0</v>
      </c>
      <c r="AX15" s="99">
        <v>0</v>
      </c>
      <c r="AY15" s="95">
        <v>0</v>
      </c>
      <c r="AZ15" s="95">
        <v>153.31</v>
      </c>
      <c r="BA15" s="95">
        <v>5590.8</v>
      </c>
      <c r="BB15" s="95">
        <v>0</v>
      </c>
      <c r="BC15" s="95">
        <v>0</v>
      </c>
      <c r="BD15" s="95">
        <v>0</v>
      </c>
      <c r="BE15" s="95">
        <v>0</v>
      </c>
      <c r="BF15" s="95">
        <v>0</v>
      </c>
      <c r="BG15" s="95">
        <v>0</v>
      </c>
      <c r="BH15" s="94">
        <v>0</v>
      </c>
      <c r="BI15" s="94">
        <v>0</v>
      </c>
      <c r="BJ15" s="99">
        <v>0</v>
      </c>
      <c r="BK15" s="95">
        <v>0</v>
      </c>
      <c r="BL15" s="95">
        <v>0</v>
      </c>
      <c r="BM15" s="95">
        <v>1585.6</v>
      </c>
      <c r="BN15" s="94">
        <v>0</v>
      </c>
      <c r="BO15" s="94">
        <v>0</v>
      </c>
      <c r="BP15" s="94">
        <v>0</v>
      </c>
      <c r="BQ15" s="95">
        <v>0</v>
      </c>
      <c r="BR15" s="95">
        <v>0</v>
      </c>
      <c r="BS15" s="95">
        <v>0</v>
      </c>
      <c r="BT15" s="94">
        <v>0</v>
      </c>
      <c r="BU15" s="112">
        <v>0</v>
      </c>
      <c r="BV15" s="106">
        <v>0</v>
      </c>
      <c r="BW15" s="94">
        <v>0</v>
      </c>
      <c r="BX15" s="94">
        <v>0</v>
      </c>
      <c r="BY15" s="94">
        <v>396.4</v>
      </c>
      <c r="BZ15" s="94">
        <v>0</v>
      </c>
      <c r="CA15" s="94">
        <v>0</v>
      </c>
      <c r="CB15" s="94">
        <v>0</v>
      </c>
      <c r="CC15" s="94">
        <v>0</v>
      </c>
      <c r="CD15" s="94">
        <v>0</v>
      </c>
      <c r="CE15" s="94">
        <v>0</v>
      </c>
      <c r="CF15" s="94">
        <v>0</v>
      </c>
      <c r="CG15" s="112">
        <v>0</v>
      </c>
    </row>
    <row r="16" spans="1:85" ht="18" customHeight="1" x14ac:dyDescent="0.25">
      <c r="A16" s="163" t="s">
        <v>19</v>
      </c>
      <c r="B16" s="100">
        <v>2</v>
      </c>
      <c r="C16" s="98">
        <v>3</v>
      </c>
      <c r="D16" s="97">
        <v>0</v>
      </c>
      <c r="E16" s="97">
        <v>1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183">
        <v>0</v>
      </c>
      <c r="N16" s="99">
        <v>0</v>
      </c>
      <c r="O16" s="95">
        <v>0</v>
      </c>
      <c r="P16" s="95">
        <v>0</v>
      </c>
      <c r="Q16" s="95">
        <v>0</v>
      </c>
      <c r="R16" s="95">
        <v>0</v>
      </c>
      <c r="S16" s="95">
        <v>0</v>
      </c>
      <c r="T16" s="95">
        <v>0</v>
      </c>
      <c r="U16" s="95">
        <v>0</v>
      </c>
      <c r="V16" s="95">
        <v>0</v>
      </c>
      <c r="W16" s="95">
        <v>0</v>
      </c>
      <c r="X16" s="94">
        <v>0</v>
      </c>
      <c r="Y16" s="112">
        <v>0</v>
      </c>
      <c r="Z16" s="100">
        <v>320</v>
      </c>
      <c r="AA16" s="98">
        <v>36</v>
      </c>
      <c r="AB16" s="98">
        <v>0</v>
      </c>
      <c r="AC16" s="98">
        <v>6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7">
        <v>0</v>
      </c>
      <c r="AK16" s="183">
        <v>0</v>
      </c>
      <c r="AL16" s="99">
        <v>75090</v>
      </c>
      <c r="AM16" s="95">
        <v>6444</v>
      </c>
      <c r="AN16" s="95">
        <v>0</v>
      </c>
      <c r="AO16" s="95">
        <v>810</v>
      </c>
      <c r="AP16" s="95">
        <v>0</v>
      </c>
      <c r="AQ16" s="95">
        <v>0</v>
      </c>
      <c r="AR16" s="95">
        <v>0</v>
      </c>
      <c r="AS16" s="95">
        <v>0</v>
      </c>
      <c r="AT16" s="95">
        <v>0</v>
      </c>
      <c r="AU16" s="95">
        <v>0</v>
      </c>
      <c r="AV16" s="94">
        <v>0</v>
      </c>
      <c r="AW16" s="112">
        <v>0</v>
      </c>
      <c r="AX16" s="99">
        <v>163.44</v>
      </c>
      <c r="AY16" s="95">
        <v>24.89</v>
      </c>
      <c r="AZ16" s="95">
        <v>0</v>
      </c>
      <c r="BA16" s="95">
        <v>4.6500000000000004</v>
      </c>
      <c r="BB16" s="95">
        <v>0</v>
      </c>
      <c r="BC16" s="95">
        <v>0</v>
      </c>
      <c r="BD16" s="95">
        <v>0</v>
      </c>
      <c r="BE16" s="95">
        <v>0</v>
      </c>
      <c r="BF16" s="95">
        <v>0</v>
      </c>
      <c r="BG16" s="95">
        <v>0</v>
      </c>
      <c r="BH16" s="94">
        <v>0</v>
      </c>
      <c r="BI16" s="94">
        <v>0</v>
      </c>
      <c r="BJ16" s="99">
        <v>59.45</v>
      </c>
      <c r="BK16" s="95">
        <v>0</v>
      </c>
      <c r="BL16" s="95">
        <v>0</v>
      </c>
      <c r="BM16" s="95">
        <v>0</v>
      </c>
      <c r="BN16" s="94">
        <v>0</v>
      </c>
      <c r="BO16" s="94">
        <v>0</v>
      </c>
      <c r="BP16" s="94">
        <v>0</v>
      </c>
      <c r="BQ16" s="95">
        <v>0</v>
      </c>
      <c r="BR16" s="95">
        <v>0</v>
      </c>
      <c r="BS16" s="95">
        <v>0</v>
      </c>
      <c r="BT16" s="94">
        <v>0</v>
      </c>
      <c r="BU16" s="112">
        <v>0</v>
      </c>
      <c r="BV16" s="106">
        <v>11.89</v>
      </c>
      <c r="BW16" s="94">
        <v>0</v>
      </c>
      <c r="BX16" s="94">
        <v>0</v>
      </c>
      <c r="BY16" s="94">
        <v>0</v>
      </c>
      <c r="BZ16" s="94">
        <v>0</v>
      </c>
      <c r="CA16" s="94">
        <v>0</v>
      </c>
      <c r="CB16" s="94">
        <v>0</v>
      </c>
      <c r="CC16" s="94">
        <v>0</v>
      </c>
      <c r="CD16" s="94">
        <v>0</v>
      </c>
      <c r="CE16" s="94">
        <v>0</v>
      </c>
      <c r="CF16" s="94">
        <v>0</v>
      </c>
      <c r="CG16" s="112">
        <v>0</v>
      </c>
    </row>
    <row r="17" spans="1:85" ht="18" customHeight="1" x14ac:dyDescent="0.25">
      <c r="A17" s="163" t="s">
        <v>20</v>
      </c>
      <c r="B17" s="100">
        <v>216</v>
      </c>
      <c r="C17" s="98">
        <v>190</v>
      </c>
      <c r="D17" s="97">
        <v>98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183">
        <v>0</v>
      </c>
      <c r="N17" s="99">
        <v>0</v>
      </c>
      <c r="O17" s="95">
        <v>0</v>
      </c>
      <c r="P17" s="95">
        <v>0</v>
      </c>
      <c r="Q17" s="95">
        <v>0</v>
      </c>
      <c r="R17" s="95">
        <v>0</v>
      </c>
      <c r="S17" s="95">
        <v>0</v>
      </c>
      <c r="T17" s="95">
        <v>0</v>
      </c>
      <c r="U17" s="95">
        <v>0</v>
      </c>
      <c r="V17" s="95">
        <v>0</v>
      </c>
      <c r="W17" s="95">
        <v>0</v>
      </c>
      <c r="X17" s="94">
        <v>0</v>
      </c>
      <c r="Y17" s="112">
        <v>0</v>
      </c>
      <c r="Z17" s="100">
        <v>2182</v>
      </c>
      <c r="AA17" s="98">
        <v>1671</v>
      </c>
      <c r="AB17" s="98">
        <v>915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7">
        <v>0</v>
      </c>
      <c r="AK17" s="183">
        <v>0</v>
      </c>
      <c r="AL17" s="99">
        <v>57796.99</v>
      </c>
      <c r="AM17" s="95">
        <v>41329.53</v>
      </c>
      <c r="AN17" s="95">
        <v>21359.5</v>
      </c>
      <c r="AO17" s="95">
        <v>0</v>
      </c>
      <c r="AP17" s="95">
        <v>0</v>
      </c>
      <c r="AQ17" s="95">
        <v>0</v>
      </c>
      <c r="AR17" s="95">
        <v>0</v>
      </c>
      <c r="AS17" s="95">
        <v>0</v>
      </c>
      <c r="AT17" s="95">
        <v>0</v>
      </c>
      <c r="AU17" s="95">
        <v>0</v>
      </c>
      <c r="AV17" s="94">
        <v>0</v>
      </c>
      <c r="AW17" s="112">
        <v>0</v>
      </c>
      <c r="AX17" s="99">
        <v>7164.21</v>
      </c>
      <c r="AY17" s="95">
        <v>4818.7700000000004</v>
      </c>
      <c r="AZ17" s="95">
        <v>2269.69</v>
      </c>
      <c r="BA17" s="95">
        <v>0</v>
      </c>
      <c r="BB17" s="95">
        <v>0</v>
      </c>
      <c r="BC17" s="95">
        <v>0</v>
      </c>
      <c r="BD17" s="95">
        <v>0</v>
      </c>
      <c r="BE17" s="95">
        <v>0</v>
      </c>
      <c r="BF17" s="95">
        <v>0</v>
      </c>
      <c r="BG17" s="95">
        <v>0</v>
      </c>
      <c r="BH17" s="94">
        <v>0</v>
      </c>
      <c r="BI17" s="94">
        <v>0</v>
      </c>
      <c r="BJ17" s="99">
        <v>2359.92</v>
      </c>
      <c r="BK17" s="95">
        <v>987.32</v>
      </c>
      <c r="BL17" s="95">
        <v>0</v>
      </c>
      <c r="BM17" s="95">
        <v>0</v>
      </c>
      <c r="BN17" s="94">
        <v>0</v>
      </c>
      <c r="BO17" s="94">
        <v>0</v>
      </c>
      <c r="BP17" s="94">
        <v>0</v>
      </c>
      <c r="BQ17" s="94">
        <v>0</v>
      </c>
      <c r="BR17" s="94">
        <v>0</v>
      </c>
      <c r="BS17" s="94">
        <v>0</v>
      </c>
      <c r="BT17" s="94">
        <v>0</v>
      </c>
      <c r="BU17" s="112">
        <v>0</v>
      </c>
      <c r="BV17" s="106">
        <v>1492.77</v>
      </c>
      <c r="BW17" s="94">
        <v>296.26</v>
      </c>
      <c r="BX17" s="94">
        <v>0</v>
      </c>
      <c r="BY17" s="94">
        <v>0</v>
      </c>
      <c r="BZ17" s="94">
        <v>0</v>
      </c>
      <c r="CA17" s="94">
        <v>0</v>
      </c>
      <c r="CB17" s="94">
        <v>0</v>
      </c>
      <c r="CC17" s="94">
        <v>0</v>
      </c>
      <c r="CD17" s="94">
        <v>0</v>
      </c>
      <c r="CE17" s="94">
        <v>0</v>
      </c>
      <c r="CF17" s="94">
        <v>0</v>
      </c>
      <c r="CG17" s="112">
        <v>0</v>
      </c>
    </row>
    <row r="18" spans="1:85" ht="18" customHeight="1" x14ac:dyDescent="0.25">
      <c r="A18" s="163" t="s">
        <v>21</v>
      </c>
      <c r="B18" s="100">
        <v>218</v>
      </c>
      <c r="C18" s="98">
        <v>181</v>
      </c>
      <c r="D18" s="97">
        <v>227</v>
      </c>
      <c r="E18" s="97">
        <v>157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183">
        <v>0</v>
      </c>
      <c r="N18" s="99">
        <v>0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  <c r="T18" s="95">
        <v>0</v>
      </c>
      <c r="U18" s="95">
        <v>0</v>
      </c>
      <c r="V18" s="95">
        <v>0</v>
      </c>
      <c r="W18" s="95">
        <v>0</v>
      </c>
      <c r="X18" s="94">
        <v>0</v>
      </c>
      <c r="Y18" s="112">
        <v>0</v>
      </c>
      <c r="Z18" s="100">
        <v>1095</v>
      </c>
      <c r="AA18" s="98">
        <v>1764</v>
      </c>
      <c r="AB18" s="98">
        <v>3348</v>
      </c>
      <c r="AC18" s="98">
        <v>20308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7">
        <v>0</v>
      </c>
      <c r="AK18" s="183">
        <v>0</v>
      </c>
      <c r="AL18" s="99">
        <v>190835.45</v>
      </c>
      <c r="AM18" s="95">
        <v>166510</v>
      </c>
      <c r="AN18" s="95">
        <v>160286.38</v>
      </c>
      <c r="AO18" s="95">
        <f>51570.89+25319.63+13650+24000+6150+8820</f>
        <v>129510.52</v>
      </c>
      <c r="AP18" s="95">
        <v>0</v>
      </c>
      <c r="AQ18" s="95">
        <v>0</v>
      </c>
      <c r="AR18" s="95">
        <v>0</v>
      </c>
      <c r="AS18" s="95">
        <v>0</v>
      </c>
      <c r="AT18" s="95">
        <v>0</v>
      </c>
      <c r="AU18" s="95">
        <v>0</v>
      </c>
      <c r="AV18" s="94">
        <v>0</v>
      </c>
      <c r="AW18" s="112">
        <v>0</v>
      </c>
      <c r="AX18" s="99">
        <v>8265.09</v>
      </c>
      <c r="AY18" s="95">
        <v>8809.25</v>
      </c>
      <c r="AZ18" s="95">
        <v>7601</v>
      </c>
      <c r="BA18" s="95">
        <f>1695.26+2715.42</f>
        <v>4410.68</v>
      </c>
      <c r="BB18" s="95">
        <v>0</v>
      </c>
      <c r="BC18" s="95">
        <v>0</v>
      </c>
      <c r="BD18" s="95">
        <v>0</v>
      </c>
      <c r="BE18" s="95">
        <v>0</v>
      </c>
      <c r="BF18" s="95">
        <v>0</v>
      </c>
      <c r="BG18" s="95">
        <v>0</v>
      </c>
      <c r="BH18" s="94">
        <v>0</v>
      </c>
      <c r="BI18" s="94">
        <v>0</v>
      </c>
      <c r="BJ18" s="99">
        <v>2725.51</v>
      </c>
      <c r="BK18" s="95">
        <v>2173.9899999999998</v>
      </c>
      <c r="BL18" s="95">
        <v>373.03</v>
      </c>
      <c r="BM18" s="95">
        <f>177.05+192.41+32.5+28+129</f>
        <v>558.96</v>
      </c>
      <c r="BN18" s="94">
        <v>0</v>
      </c>
      <c r="BO18" s="94">
        <v>0</v>
      </c>
      <c r="BP18" s="94">
        <v>0</v>
      </c>
      <c r="BQ18" s="95">
        <v>0</v>
      </c>
      <c r="BR18" s="106">
        <v>0</v>
      </c>
      <c r="BS18" s="94">
        <v>0</v>
      </c>
      <c r="BT18" s="94">
        <v>0</v>
      </c>
      <c r="BU18" s="112">
        <v>0</v>
      </c>
      <c r="BV18" s="106">
        <v>1471.89</v>
      </c>
      <c r="BW18" s="94">
        <v>652.25</v>
      </c>
      <c r="BX18" s="94">
        <v>111.93</v>
      </c>
      <c r="BY18" s="94">
        <v>167.69</v>
      </c>
      <c r="BZ18" s="94">
        <v>0</v>
      </c>
      <c r="CA18" s="94">
        <v>0</v>
      </c>
      <c r="CB18" s="94">
        <v>0</v>
      </c>
      <c r="CC18" s="94">
        <v>0</v>
      </c>
      <c r="CD18" s="94">
        <v>0</v>
      </c>
      <c r="CE18" s="94">
        <v>0</v>
      </c>
      <c r="CF18" s="94">
        <v>0</v>
      </c>
      <c r="CG18" s="112">
        <v>0</v>
      </c>
    </row>
    <row r="19" spans="1:85" ht="18" customHeight="1" x14ac:dyDescent="0.25">
      <c r="A19" s="163" t="s">
        <v>22</v>
      </c>
      <c r="B19" s="100">
        <v>2</v>
      </c>
      <c r="C19" s="98">
        <v>0</v>
      </c>
      <c r="D19" s="97">
        <v>2</v>
      </c>
      <c r="E19" s="97">
        <v>0</v>
      </c>
      <c r="F19" s="97">
        <v>1</v>
      </c>
      <c r="G19" s="97">
        <v>2</v>
      </c>
      <c r="H19" s="97">
        <v>4</v>
      </c>
      <c r="I19" s="98">
        <v>0</v>
      </c>
      <c r="J19" s="97">
        <v>1</v>
      </c>
      <c r="K19" s="97">
        <v>1</v>
      </c>
      <c r="L19" s="97">
        <v>2</v>
      </c>
      <c r="M19" s="183">
        <v>4</v>
      </c>
      <c r="N19" s="99">
        <v>2.2000000000000002</v>
      </c>
      <c r="O19" s="95">
        <v>0</v>
      </c>
      <c r="P19" s="95">
        <v>0</v>
      </c>
      <c r="Q19" s="95">
        <v>0</v>
      </c>
      <c r="R19" s="95">
        <v>31.7</v>
      </c>
      <c r="S19" s="95">
        <v>38.26</v>
      </c>
      <c r="T19" s="95">
        <v>202.07</v>
      </c>
      <c r="U19" s="95">
        <v>0</v>
      </c>
      <c r="V19" s="95">
        <v>6.56</v>
      </c>
      <c r="W19" s="95">
        <v>6.56</v>
      </c>
      <c r="X19" s="94">
        <v>7.6</v>
      </c>
      <c r="Y19" s="112">
        <v>15.23</v>
      </c>
      <c r="Z19" s="100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7">
        <v>0</v>
      </c>
      <c r="AK19" s="183">
        <v>0</v>
      </c>
      <c r="AL19" s="99">
        <v>2160</v>
      </c>
      <c r="AM19" s="95">
        <v>0</v>
      </c>
      <c r="AN19" s="95">
        <v>10080</v>
      </c>
      <c r="AO19" s="95">
        <v>0</v>
      </c>
      <c r="AP19" s="95">
        <v>99000</v>
      </c>
      <c r="AQ19" s="95">
        <v>73259.34</v>
      </c>
      <c r="AR19" s="95">
        <v>143522.37</v>
      </c>
      <c r="AS19" s="192">
        <v>0</v>
      </c>
      <c r="AT19" s="193">
        <v>41250</v>
      </c>
      <c r="AU19" s="193">
        <v>28791.84</v>
      </c>
      <c r="AV19" s="216">
        <v>45342.5</v>
      </c>
      <c r="AW19" s="194">
        <v>82376.5</v>
      </c>
      <c r="AX19" s="99">
        <v>68.12</v>
      </c>
      <c r="AY19" s="95">
        <v>0</v>
      </c>
      <c r="AZ19" s="95">
        <v>66.180000000000007</v>
      </c>
      <c r="BA19" s="95">
        <v>0</v>
      </c>
      <c r="BB19" s="95">
        <v>2984.35</v>
      </c>
      <c r="BC19" s="95">
        <v>1641.44</v>
      </c>
      <c r="BD19" s="95">
        <v>3207.03</v>
      </c>
      <c r="BE19" s="192">
        <v>0</v>
      </c>
      <c r="BF19" s="193">
        <v>1057.21</v>
      </c>
      <c r="BG19" s="193">
        <v>699.08</v>
      </c>
      <c r="BH19" s="216">
        <v>1081.75</v>
      </c>
      <c r="BI19" s="216">
        <v>2124.02</v>
      </c>
      <c r="BJ19" s="99">
        <v>24.53</v>
      </c>
      <c r="BK19" s="95">
        <v>0</v>
      </c>
      <c r="BL19" s="95">
        <v>0</v>
      </c>
      <c r="BM19" s="95">
        <v>0</v>
      </c>
      <c r="BN19" s="94">
        <v>865.15</v>
      </c>
      <c r="BO19" s="94">
        <v>613.53</v>
      </c>
      <c r="BP19" s="94">
        <v>773.19</v>
      </c>
      <c r="BQ19" s="95">
        <v>0</v>
      </c>
      <c r="BR19" s="106">
        <v>104.59</v>
      </c>
      <c r="BS19" s="94">
        <v>49.05</v>
      </c>
      <c r="BT19" s="94">
        <v>89.07</v>
      </c>
      <c r="BU19" s="112">
        <v>390.33</v>
      </c>
      <c r="BV19" s="106">
        <v>12.25</v>
      </c>
      <c r="BW19" s="94">
        <v>0</v>
      </c>
      <c r="BX19" s="94">
        <v>0</v>
      </c>
      <c r="BY19" s="94">
        <v>0</v>
      </c>
      <c r="BZ19" s="94">
        <v>432.66</v>
      </c>
      <c r="CA19" s="94">
        <v>166.24</v>
      </c>
      <c r="CB19" s="94">
        <v>208.54</v>
      </c>
      <c r="CC19" s="94">
        <v>0</v>
      </c>
      <c r="CD19" s="94">
        <v>52.32</v>
      </c>
      <c r="CE19" s="94">
        <v>24.54</v>
      </c>
      <c r="CF19" s="94">
        <v>44.55</v>
      </c>
      <c r="CG19" s="112">
        <v>195.22</v>
      </c>
    </row>
    <row r="20" spans="1:85" ht="18" customHeight="1" x14ac:dyDescent="0.25">
      <c r="A20" s="163" t="s">
        <v>196</v>
      </c>
      <c r="B20" s="100">
        <v>0</v>
      </c>
      <c r="C20" s="98">
        <v>0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8">
        <v>0</v>
      </c>
      <c r="J20" s="97">
        <v>1</v>
      </c>
      <c r="K20" s="97">
        <v>0</v>
      </c>
      <c r="L20" s="97">
        <v>0</v>
      </c>
      <c r="M20" s="183">
        <v>0</v>
      </c>
      <c r="N20" s="99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3.59</v>
      </c>
      <c r="W20" s="95">
        <v>0</v>
      </c>
      <c r="X20" s="94">
        <v>0</v>
      </c>
      <c r="Y20" s="112">
        <v>0</v>
      </c>
      <c r="Z20" s="100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7">
        <v>0</v>
      </c>
      <c r="AK20" s="183">
        <v>0</v>
      </c>
      <c r="AL20" s="99">
        <v>0</v>
      </c>
      <c r="AM20" s="95">
        <v>0</v>
      </c>
      <c r="AN20" s="95">
        <v>0</v>
      </c>
      <c r="AO20" s="95">
        <v>0</v>
      </c>
      <c r="AP20" s="95">
        <v>0</v>
      </c>
      <c r="AQ20" s="95">
        <v>0</v>
      </c>
      <c r="AR20" s="95">
        <v>0</v>
      </c>
      <c r="AS20" s="192">
        <v>0</v>
      </c>
      <c r="AT20" s="193">
        <v>2768.48</v>
      </c>
      <c r="AU20" s="192">
        <v>0</v>
      </c>
      <c r="AV20" s="216">
        <v>0</v>
      </c>
      <c r="AW20" s="194">
        <v>0</v>
      </c>
      <c r="AX20" s="99">
        <v>0</v>
      </c>
      <c r="AY20" s="95">
        <v>0</v>
      </c>
      <c r="AZ20" s="95">
        <v>0</v>
      </c>
      <c r="BA20" s="95">
        <v>0</v>
      </c>
      <c r="BB20" s="95">
        <v>0</v>
      </c>
      <c r="BC20" s="95">
        <v>0</v>
      </c>
      <c r="BD20" s="95">
        <v>0</v>
      </c>
      <c r="BE20" s="192">
        <v>0</v>
      </c>
      <c r="BF20" s="193">
        <v>389.06</v>
      </c>
      <c r="BG20" s="192">
        <v>0</v>
      </c>
      <c r="BH20" s="217">
        <v>0</v>
      </c>
      <c r="BI20" s="217">
        <v>0</v>
      </c>
      <c r="BJ20" s="99">
        <v>0</v>
      </c>
      <c r="BK20" s="95">
        <v>0</v>
      </c>
      <c r="BL20" s="95">
        <v>0</v>
      </c>
      <c r="BM20" s="95">
        <v>0</v>
      </c>
      <c r="BN20" s="94">
        <v>0</v>
      </c>
      <c r="BO20" s="94">
        <v>0</v>
      </c>
      <c r="BP20" s="94">
        <v>0</v>
      </c>
      <c r="BQ20" s="95">
        <v>0</v>
      </c>
      <c r="BR20" s="106">
        <v>0</v>
      </c>
      <c r="BS20" s="94">
        <v>0</v>
      </c>
      <c r="BT20" s="94">
        <v>0</v>
      </c>
      <c r="BU20" s="112">
        <v>0</v>
      </c>
      <c r="BV20" s="106">
        <v>0</v>
      </c>
      <c r="BW20" s="94">
        <v>0</v>
      </c>
      <c r="BX20" s="94">
        <v>0</v>
      </c>
      <c r="BY20" s="94">
        <v>0</v>
      </c>
      <c r="BZ20" s="94">
        <v>0</v>
      </c>
      <c r="CA20" s="94">
        <v>0</v>
      </c>
      <c r="CB20" s="94">
        <v>0</v>
      </c>
      <c r="CC20" s="94">
        <v>0</v>
      </c>
      <c r="CD20" s="94">
        <v>0</v>
      </c>
      <c r="CE20" s="94">
        <v>0</v>
      </c>
      <c r="CF20" s="94">
        <v>0</v>
      </c>
      <c r="CG20" s="112">
        <v>0</v>
      </c>
    </row>
    <row r="21" spans="1:85" ht="18" customHeight="1" x14ac:dyDescent="0.25">
      <c r="A21" s="163" t="s">
        <v>23</v>
      </c>
      <c r="B21" s="100">
        <v>5</v>
      </c>
      <c r="C21" s="98">
        <v>5</v>
      </c>
      <c r="D21" s="97">
        <v>6</v>
      </c>
      <c r="E21" s="97">
        <v>5</v>
      </c>
      <c r="F21" s="97">
        <v>11</v>
      </c>
      <c r="G21" s="97">
        <v>10</v>
      </c>
      <c r="H21" s="97">
        <v>11</v>
      </c>
      <c r="I21" s="98">
        <v>11</v>
      </c>
      <c r="J21" s="97">
        <v>7</v>
      </c>
      <c r="K21" s="97">
        <v>6</v>
      </c>
      <c r="L21" s="97">
        <v>6</v>
      </c>
      <c r="M21" s="183">
        <v>5</v>
      </c>
      <c r="N21" s="99">
        <v>41.01</v>
      </c>
      <c r="O21" s="95">
        <v>38.06</v>
      </c>
      <c r="P21" s="95">
        <v>757.57</v>
      </c>
      <c r="Q21" s="95">
        <v>15.23</v>
      </c>
      <c r="R21" s="95">
        <v>52.58</v>
      </c>
      <c r="S21" s="95">
        <v>38.26</v>
      </c>
      <c r="T21" s="95">
        <v>41.39</v>
      </c>
      <c r="U21" s="95">
        <v>33.1</v>
      </c>
      <c r="V21" s="95">
        <v>23.99</v>
      </c>
      <c r="W21" s="95">
        <v>24.35</v>
      </c>
      <c r="X21" s="94">
        <v>25.37</v>
      </c>
      <c r="Y21" s="112">
        <v>24.96</v>
      </c>
      <c r="Z21" s="100">
        <v>0</v>
      </c>
      <c r="AA21" s="98">
        <v>0</v>
      </c>
      <c r="AB21" s="98">
        <v>0</v>
      </c>
      <c r="AC21" s="98">
        <v>0</v>
      </c>
      <c r="AD21" s="98">
        <v>0</v>
      </c>
      <c r="AE21" s="98">
        <v>0</v>
      </c>
      <c r="AF21" s="98">
        <v>0</v>
      </c>
      <c r="AG21" s="98">
        <v>0</v>
      </c>
      <c r="AH21" s="98">
        <v>0</v>
      </c>
      <c r="AI21" s="98">
        <v>0</v>
      </c>
      <c r="AJ21" s="97">
        <v>0</v>
      </c>
      <c r="AK21" s="183">
        <v>0</v>
      </c>
      <c r="AL21" s="99">
        <v>1053936.05</v>
      </c>
      <c r="AM21" s="95">
        <v>793883.6</v>
      </c>
      <c r="AN21" s="95">
        <v>1177404.8999999999</v>
      </c>
      <c r="AO21" s="95">
        <v>913194.5</v>
      </c>
      <c r="AP21" s="95">
        <v>2378935.9</v>
      </c>
      <c r="AQ21" s="95">
        <v>2350912.7999999998</v>
      </c>
      <c r="AR21" s="95">
        <v>2430195.92</v>
      </c>
      <c r="AS21" s="193">
        <v>3567266.85</v>
      </c>
      <c r="AT21" s="193">
        <v>2233338.75</v>
      </c>
      <c r="AU21" s="193">
        <v>2196642.1</v>
      </c>
      <c r="AV21" s="216">
        <v>2506824.5</v>
      </c>
      <c r="AW21" s="194">
        <v>2538076.1</v>
      </c>
      <c r="AX21" s="99">
        <v>13846.8</v>
      </c>
      <c r="AY21" s="95">
        <v>8445.42</v>
      </c>
      <c r="AZ21" s="95">
        <v>12578.07</v>
      </c>
      <c r="BA21" s="95">
        <v>7842.35</v>
      </c>
      <c r="BB21" s="95">
        <v>16784.259999999998</v>
      </c>
      <c r="BC21" s="95">
        <v>17137.240000000002</v>
      </c>
      <c r="BD21" s="95">
        <v>16146.77</v>
      </c>
      <c r="BE21" s="95">
        <v>22914.03</v>
      </c>
      <c r="BF21" s="95">
        <v>16667.82</v>
      </c>
      <c r="BG21" s="95">
        <v>14751.51</v>
      </c>
      <c r="BH21" s="94">
        <v>16946.580000000002</v>
      </c>
      <c r="BI21" s="94">
        <v>18153.78</v>
      </c>
      <c r="BJ21" s="99">
        <v>4906.38</v>
      </c>
      <c r="BK21" s="95">
        <v>1612.86</v>
      </c>
      <c r="BL21" s="95">
        <v>2968.42</v>
      </c>
      <c r="BM21" s="95">
        <v>2115.94</v>
      </c>
      <c r="BN21" s="94">
        <v>5021.8999999999996</v>
      </c>
      <c r="BO21" s="94">
        <v>4591.5600000000004</v>
      </c>
      <c r="BP21" s="94">
        <v>4049.35</v>
      </c>
      <c r="BQ21" s="95">
        <v>5323.31</v>
      </c>
      <c r="BR21" s="106">
        <v>3923.19</v>
      </c>
      <c r="BS21" s="94">
        <v>3686.83</v>
      </c>
      <c r="BT21" s="94">
        <v>4129.38</v>
      </c>
      <c r="BU21" s="112">
        <v>6351.18</v>
      </c>
      <c r="BV21" s="106">
        <v>2453.1999999999998</v>
      </c>
      <c r="BW21" s="94">
        <v>806.45</v>
      </c>
      <c r="BX21" s="94">
        <v>1484.23</v>
      </c>
      <c r="BY21" s="94">
        <v>1058.3599999999999</v>
      </c>
      <c r="BZ21" s="94">
        <v>2511.62</v>
      </c>
      <c r="CA21" s="94">
        <v>2289.4</v>
      </c>
      <c r="CB21" s="94">
        <v>2025.3</v>
      </c>
      <c r="CC21" s="94">
        <v>2662.9</v>
      </c>
      <c r="CD21" s="94">
        <v>1962.49</v>
      </c>
      <c r="CE21" s="94">
        <v>1844.03</v>
      </c>
      <c r="CF21" s="94">
        <v>2065.6</v>
      </c>
      <c r="CG21" s="112">
        <v>3119.36</v>
      </c>
    </row>
    <row r="22" spans="1:85" s="9" customFormat="1" ht="18" customHeight="1" x14ac:dyDescent="0.25">
      <c r="A22" s="163" t="s">
        <v>24</v>
      </c>
      <c r="B22" s="100">
        <v>4</v>
      </c>
      <c r="C22" s="98">
        <v>2</v>
      </c>
      <c r="D22" s="97">
        <v>5</v>
      </c>
      <c r="E22" s="97">
        <v>9</v>
      </c>
      <c r="F22" s="97">
        <v>15</v>
      </c>
      <c r="G22" s="97">
        <v>31</v>
      </c>
      <c r="H22" s="97">
        <v>0</v>
      </c>
      <c r="I22" s="98">
        <v>0</v>
      </c>
      <c r="J22" s="98">
        <v>0</v>
      </c>
      <c r="K22" s="98">
        <v>0</v>
      </c>
      <c r="L22" s="97">
        <v>0</v>
      </c>
      <c r="M22" s="183">
        <v>0</v>
      </c>
      <c r="N22" s="99">
        <v>4.84</v>
      </c>
      <c r="O22" s="95">
        <v>3.59</v>
      </c>
      <c r="P22" s="95">
        <v>1</v>
      </c>
      <c r="Q22" s="95">
        <v>3.1</v>
      </c>
      <c r="R22" s="95">
        <v>5.45</v>
      </c>
      <c r="S22" s="95">
        <v>19.489999999999998</v>
      </c>
      <c r="T22" s="95">
        <v>0</v>
      </c>
      <c r="U22" s="95">
        <v>0</v>
      </c>
      <c r="V22" s="95">
        <v>0</v>
      </c>
      <c r="W22" s="95">
        <v>0</v>
      </c>
      <c r="X22" s="94">
        <v>0</v>
      </c>
      <c r="Y22" s="112">
        <v>0</v>
      </c>
      <c r="Z22" s="100">
        <v>0</v>
      </c>
      <c r="AA22" s="98">
        <v>0</v>
      </c>
      <c r="AB22" s="98">
        <v>0</v>
      </c>
      <c r="AC22" s="98">
        <v>0</v>
      </c>
      <c r="AD22" s="98">
        <v>0</v>
      </c>
      <c r="AE22" s="98">
        <v>0</v>
      </c>
      <c r="AF22" s="98">
        <v>0</v>
      </c>
      <c r="AG22" s="98">
        <v>0</v>
      </c>
      <c r="AH22" s="98">
        <v>0</v>
      </c>
      <c r="AI22" s="98">
        <v>0</v>
      </c>
      <c r="AJ22" s="97">
        <v>0</v>
      </c>
      <c r="AK22" s="183">
        <v>0</v>
      </c>
      <c r="AL22" s="99">
        <v>11680</v>
      </c>
      <c r="AM22" s="95">
        <v>20680</v>
      </c>
      <c r="AN22" s="95">
        <v>35162</v>
      </c>
      <c r="AO22" s="95">
        <v>80202</v>
      </c>
      <c r="AP22" s="95">
        <v>159782</v>
      </c>
      <c r="AQ22" s="95">
        <v>358369.2</v>
      </c>
      <c r="AR22" s="95">
        <v>0</v>
      </c>
      <c r="AS22" s="95">
        <v>0</v>
      </c>
      <c r="AT22" s="95">
        <v>0</v>
      </c>
      <c r="AU22" s="95">
        <v>0</v>
      </c>
      <c r="AV22" s="94">
        <v>0</v>
      </c>
      <c r="AW22" s="112">
        <v>0</v>
      </c>
      <c r="AX22" s="99">
        <v>393.79</v>
      </c>
      <c r="AY22" s="95">
        <v>549.1</v>
      </c>
      <c r="AZ22" s="95">
        <v>209.96</v>
      </c>
      <c r="BA22" s="95">
        <v>946.03</v>
      </c>
      <c r="BB22" s="95">
        <v>2024.98</v>
      </c>
      <c r="BC22" s="95">
        <v>8049.52</v>
      </c>
      <c r="BD22" s="95">
        <v>0</v>
      </c>
      <c r="BE22" s="95">
        <v>0</v>
      </c>
      <c r="BF22" s="95">
        <v>0</v>
      </c>
      <c r="BG22" s="95">
        <v>0</v>
      </c>
      <c r="BH22" s="94">
        <v>0</v>
      </c>
      <c r="BI22" s="94">
        <v>0</v>
      </c>
      <c r="BJ22" s="99">
        <v>141.76</v>
      </c>
      <c r="BK22" s="95">
        <v>179.05</v>
      </c>
      <c r="BL22" s="95">
        <v>0</v>
      </c>
      <c r="BM22" s="95">
        <v>61.62</v>
      </c>
      <c r="BN22" s="94">
        <v>371.26</v>
      </c>
      <c r="BO22" s="94">
        <v>1648.68</v>
      </c>
      <c r="BP22" s="94">
        <v>0</v>
      </c>
      <c r="BQ22" s="95">
        <v>0</v>
      </c>
      <c r="BR22" s="95">
        <v>0</v>
      </c>
      <c r="BS22" s="95">
        <v>0</v>
      </c>
      <c r="BT22" s="94">
        <v>0</v>
      </c>
      <c r="BU22" s="112">
        <v>0</v>
      </c>
      <c r="BV22" s="106">
        <v>0</v>
      </c>
      <c r="BW22" s="94">
        <v>34.340000000000003</v>
      </c>
      <c r="BX22" s="94">
        <v>0</v>
      </c>
      <c r="BY22" s="94">
        <v>12.32</v>
      </c>
      <c r="BZ22" s="94">
        <v>141.07</v>
      </c>
      <c r="CA22" s="94">
        <v>613.19000000000005</v>
      </c>
      <c r="CB22" s="94">
        <v>0</v>
      </c>
      <c r="CC22" s="94">
        <v>0</v>
      </c>
      <c r="CD22" s="94">
        <v>0</v>
      </c>
      <c r="CE22" s="94">
        <v>0</v>
      </c>
      <c r="CF22" s="94">
        <v>0</v>
      </c>
      <c r="CG22" s="112">
        <v>0</v>
      </c>
    </row>
    <row r="23" spans="1:85" s="9" customFormat="1" ht="18" customHeight="1" x14ac:dyDescent="0.25">
      <c r="A23" s="163" t="s">
        <v>25</v>
      </c>
      <c r="B23" s="100">
        <v>0</v>
      </c>
      <c r="C23" s="98">
        <v>0</v>
      </c>
      <c r="D23" s="97">
        <v>1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8">
        <v>0</v>
      </c>
      <c r="K23" s="98">
        <v>0</v>
      </c>
      <c r="L23" s="97">
        <v>0</v>
      </c>
      <c r="M23" s="183">
        <v>0</v>
      </c>
      <c r="N23" s="99">
        <v>0</v>
      </c>
      <c r="O23" s="95">
        <v>0</v>
      </c>
      <c r="P23" s="95">
        <v>0.34</v>
      </c>
      <c r="Q23" s="95">
        <v>0</v>
      </c>
      <c r="R23" s="95">
        <v>0</v>
      </c>
      <c r="S23" s="95">
        <v>0</v>
      </c>
      <c r="T23" s="95">
        <v>0</v>
      </c>
      <c r="U23" s="95">
        <v>0</v>
      </c>
      <c r="V23" s="95">
        <v>0</v>
      </c>
      <c r="W23" s="95">
        <v>0</v>
      </c>
      <c r="X23" s="94">
        <v>0</v>
      </c>
      <c r="Y23" s="112">
        <v>0</v>
      </c>
      <c r="Z23" s="100">
        <v>0</v>
      </c>
      <c r="AA23" s="98">
        <v>0</v>
      </c>
      <c r="AB23" s="98">
        <v>0</v>
      </c>
      <c r="AC23" s="98">
        <v>0</v>
      </c>
      <c r="AD23" s="98">
        <v>0</v>
      </c>
      <c r="AE23" s="98">
        <v>0</v>
      </c>
      <c r="AF23" s="98">
        <v>0</v>
      </c>
      <c r="AG23" s="98">
        <v>0</v>
      </c>
      <c r="AH23" s="98">
        <v>0</v>
      </c>
      <c r="AI23" s="98">
        <v>0</v>
      </c>
      <c r="AJ23" s="97">
        <v>0</v>
      </c>
      <c r="AK23" s="183">
        <v>0</v>
      </c>
      <c r="AL23" s="99">
        <v>0</v>
      </c>
      <c r="AM23" s="95">
        <v>0</v>
      </c>
      <c r="AN23" s="95">
        <v>408</v>
      </c>
      <c r="AO23" s="95">
        <v>0</v>
      </c>
      <c r="AP23" s="95">
        <v>0</v>
      </c>
      <c r="AQ23" s="95">
        <v>0</v>
      </c>
      <c r="AR23" s="95">
        <v>0</v>
      </c>
      <c r="AS23" s="95">
        <v>0</v>
      </c>
      <c r="AT23" s="95">
        <v>0</v>
      </c>
      <c r="AU23" s="95">
        <v>0</v>
      </c>
      <c r="AV23" s="94">
        <v>0</v>
      </c>
      <c r="AW23" s="112">
        <v>0</v>
      </c>
      <c r="AX23" s="99">
        <v>0</v>
      </c>
      <c r="AY23" s="95">
        <v>0</v>
      </c>
      <c r="AZ23" s="95">
        <v>20.71</v>
      </c>
      <c r="BA23" s="95">
        <v>0</v>
      </c>
      <c r="BB23" s="95">
        <v>0</v>
      </c>
      <c r="BC23" s="95">
        <v>0</v>
      </c>
      <c r="BD23" s="95">
        <v>0</v>
      </c>
      <c r="BE23" s="95">
        <v>0</v>
      </c>
      <c r="BF23" s="95">
        <v>0</v>
      </c>
      <c r="BG23" s="95">
        <v>0</v>
      </c>
      <c r="BH23" s="94">
        <v>0</v>
      </c>
      <c r="BI23" s="94">
        <v>0</v>
      </c>
      <c r="BJ23" s="99">
        <v>0</v>
      </c>
      <c r="BK23" s="95">
        <v>0</v>
      </c>
      <c r="BL23" s="95">
        <v>0</v>
      </c>
      <c r="BM23" s="95">
        <v>0</v>
      </c>
      <c r="BN23" s="94">
        <v>0</v>
      </c>
      <c r="BO23" s="94">
        <v>0</v>
      </c>
      <c r="BP23" s="94">
        <v>0</v>
      </c>
      <c r="BQ23" s="95">
        <v>0</v>
      </c>
      <c r="BR23" s="95">
        <v>0</v>
      </c>
      <c r="BS23" s="95">
        <v>0</v>
      </c>
      <c r="BT23" s="94">
        <v>0</v>
      </c>
      <c r="BU23" s="112">
        <v>0</v>
      </c>
      <c r="BV23" s="106">
        <v>0</v>
      </c>
      <c r="BW23" s="94">
        <v>0</v>
      </c>
      <c r="BX23" s="94">
        <v>0</v>
      </c>
      <c r="BY23" s="94">
        <v>0</v>
      </c>
      <c r="BZ23" s="94">
        <v>0</v>
      </c>
      <c r="CA23" s="94">
        <v>0</v>
      </c>
      <c r="CB23" s="94">
        <v>0</v>
      </c>
      <c r="CC23" s="94">
        <v>0</v>
      </c>
      <c r="CD23" s="94">
        <v>0</v>
      </c>
      <c r="CE23" s="94">
        <v>0</v>
      </c>
      <c r="CF23" s="94">
        <v>0</v>
      </c>
      <c r="CG23" s="112">
        <v>0</v>
      </c>
    </row>
    <row r="24" spans="1:85" s="9" customFormat="1" ht="18" customHeight="1" x14ac:dyDescent="0.25">
      <c r="A24" s="163" t="s">
        <v>152</v>
      </c>
      <c r="B24" s="100">
        <v>0</v>
      </c>
      <c r="C24" s="98">
        <v>0</v>
      </c>
      <c r="D24" s="97">
        <v>0</v>
      </c>
      <c r="E24" s="97">
        <v>0</v>
      </c>
      <c r="F24" s="97">
        <v>0</v>
      </c>
      <c r="G24" s="97">
        <v>1</v>
      </c>
      <c r="H24" s="97">
        <v>0</v>
      </c>
      <c r="I24" s="98">
        <v>1</v>
      </c>
      <c r="J24" s="97">
        <v>2</v>
      </c>
      <c r="K24" s="97">
        <v>1</v>
      </c>
      <c r="L24" s="97">
        <v>0</v>
      </c>
      <c r="M24" s="183">
        <v>0</v>
      </c>
      <c r="N24" s="99">
        <v>0</v>
      </c>
      <c r="O24" s="95">
        <v>0</v>
      </c>
      <c r="P24" s="95">
        <v>0</v>
      </c>
      <c r="Q24" s="95">
        <v>0</v>
      </c>
      <c r="R24" s="95">
        <v>0</v>
      </c>
      <c r="S24" s="95">
        <v>4.0199999999999996</v>
      </c>
      <c r="T24" s="95">
        <v>0</v>
      </c>
      <c r="U24" s="95">
        <v>1.5</v>
      </c>
      <c r="V24" s="95">
        <v>8.84</v>
      </c>
      <c r="W24" s="95">
        <v>3.5</v>
      </c>
      <c r="X24" s="94">
        <v>0</v>
      </c>
      <c r="Y24" s="112">
        <v>0</v>
      </c>
      <c r="Z24" s="100">
        <v>0</v>
      </c>
      <c r="AA24" s="98">
        <v>0</v>
      </c>
      <c r="AB24" s="98">
        <v>0</v>
      </c>
      <c r="AC24" s="98">
        <v>0</v>
      </c>
      <c r="AD24" s="98">
        <v>0</v>
      </c>
      <c r="AE24" s="98">
        <v>0</v>
      </c>
      <c r="AF24" s="98">
        <v>0</v>
      </c>
      <c r="AG24" s="98">
        <v>0</v>
      </c>
      <c r="AH24" s="98">
        <v>0</v>
      </c>
      <c r="AI24" s="98">
        <v>0</v>
      </c>
      <c r="AJ24" s="97">
        <v>0</v>
      </c>
      <c r="AK24" s="183">
        <v>0</v>
      </c>
      <c r="AL24" s="99">
        <v>0</v>
      </c>
      <c r="AM24" s="95">
        <v>0</v>
      </c>
      <c r="AN24" s="95">
        <v>0</v>
      </c>
      <c r="AO24" s="95">
        <v>0</v>
      </c>
      <c r="AP24" s="95">
        <v>0</v>
      </c>
      <c r="AQ24" s="95">
        <v>15060</v>
      </c>
      <c r="AR24" s="95">
        <v>0</v>
      </c>
      <c r="AS24" s="95">
        <v>3750</v>
      </c>
      <c r="AT24" s="95">
        <v>31020</v>
      </c>
      <c r="AU24" s="95">
        <v>12900</v>
      </c>
      <c r="AV24" s="94">
        <v>0</v>
      </c>
      <c r="AW24" s="112">
        <v>0</v>
      </c>
      <c r="AX24" s="99">
        <v>0</v>
      </c>
      <c r="AY24" s="95">
        <v>0</v>
      </c>
      <c r="AZ24" s="95">
        <v>0</v>
      </c>
      <c r="BA24" s="95">
        <v>0</v>
      </c>
      <c r="BB24" s="95">
        <v>0</v>
      </c>
      <c r="BC24" s="95">
        <v>437.39</v>
      </c>
      <c r="BD24" s="95">
        <v>0</v>
      </c>
      <c r="BE24" s="95">
        <v>81.5</v>
      </c>
      <c r="BF24" s="95">
        <v>704.92</v>
      </c>
      <c r="BG24" s="95">
        <v>310.3</v>
      </c>
      <c r="BH24" s="94">
        <v>0</v>
      </c>
      <c r="BI24" s="94">
        <v>0</v>
      </c>
      <c r="BJ24" s="99">
        <v>0</v>
      </c>
      <c r="BK24" s="95">
        <v>0</v>
      </c>
      <c r="BL24" s="95">
        <v>0</v>
      </c>
      <c r="BM24" s="95">
        <v>0</v>
      </c>
      <c r="BN24" s="94">
        <v>0</v>
      </c>
      <c r="BO24" s="94">
        <v>94.22</v>
      </c>
      <c r="BP24" s="94">
        <v>0</v>
      </c>
      <c r="BQ24" s="95">
        <v>14.6</v>
      </c>
      <c r="BR24" s="106">
        <v>88.92</v>
      </c>
      <c r="BS24" s="94">
        <v>64.400000000000006</v>
      </c>
      <c r="BT24" s="94">
        <v>0</v>
      </c>
      <c r="BU24" s="112">
        <v>0</v>
      </c>
      <c r="BV24" s="106">
        <v>0</v>
      </c>
      <c r="BW24" s="94">
        <v>0</v>
      </c>
      <c r="BX24" s="94">
        <v>0</v>
      </c>
      <c r="BY24" s="94">
        <v>0</v>
      </c>
      <c r="BZ24" s="94">
        <v>0</v>
      </c>
      <c r="CA24" s="94">
        <v>35.81</v>
      </c>
      <c r="CB24" s="94">
        <v>0</v>
      </c>
      <c r="CC24" s="94">
        <v>5.55</v>
      </c>
      <c r="CD24" s="94">
        <v>33.79</v>
      </c>
      <c r="CE24" s="94">
        <v>24.47</v>
      </c>
      <c r="CF24" s="94">
        <v>0</v>
      </c>
      <c r="CG24" s="112">
        <v>0</v>
      </c>
    </row>
    <row r="25" spans="1:85" ht="18" customHeight="1" x14ac:dyDescent="0.25">
      <c r="A25" s="163" t="s">
        <v>166</v>
      </c>
      <c r="B25" s="100">
        <v>2</v>
      </c>
      <c r="C25" s="98">
        <v>3</v>
      </c>
      <c r="D25" s="97">
        <v>1</v>
      </c>
      <c r="E25" s="97">
        <v>1</v>
      </c>
      <c r="F25" s="97">
        <v>1</v>
      </c>
      <c r="G25" s="97">
        <v>1</v>
      </c>
      <c r="H25" s="97">
        <v>2</v>
      </c>
      <c r="I25" s="98">
        <v>0</v>
      </c>
      <c r="J25" s="98">
        <v>0</v>
      </c>
      <c r="K25" s="97">
        <v>1</v>
      </c>
      <c r="L25" s="97">
        <v>1</v>
      </c>
      <c r="M25" s="183">
        <v>0</v>
      </c>
      <c r="N25" s="99">
        <f>31.58+3.42</f>
        <v>35</v>
      </c>
      <c r="O25" s="95">
        <v>33.93</v>
      </c>
      <c r="P25" s="95">
        <v>31.58</v>
      </c>
      <c r="Q25" s="95">
        <v>31.58</v>
      </c>
      <c r="R25" s="95">
        <v>32.659999999999997</v>
      </c>
      <c r="S25" s="95">
        <v>21.07</v>
      </c>
      <c r="T25" s="95">
        <v>22.5</v>
      </c>
      <c r="U25" s="95">
        <v>0</v>
      </c>
      <c r="V25" s="95">
        <v>0</v>
      </c>
      <c r="W25" s="95">
        <v>2.2200000000000002</v>
      </c>
      <c r="X25" s="94">
        <v>72.41</v>
      </c>
      <c r="Y25" s="112">
        <v>0</v>
      </c>
      <c r="Z25" s="100">
        <v>0</v>
      </c>
      <c r="AA25" s="98">
        <v>0</v>
      </c>
      <c r="AB25" s="98">
        <v>0</v>
      </c>
      <c r="AC25" s="98">
        <v>0</v>
      </c>
      <c r="AD25" s="98">
        <v>0</v>
      </c>
      <c r="AE25" s="98">
        <v>0</v>
      </c>
      <c r="AF25" s="98">
        <v>0</v>
      </c>
      <c r="AG25" s="98">
        <v>0</v>
      </c>
      <c r="AH25" s="98">
        <v>0</v>
      </c>
      <c r="AI25" s="98">
        <v>0</v>
      </c>
      <c r="AJ25" s="97">
        <v>0</v>
      </c>
      <c r="AK25" s="183">
        <v>0</v>
      </c>
      <c r="AL25" s="99">
        <f>6156+28805.2</f>
        <v>34961.199999999997</v>
      </c>
      <c r="AM25" s="95">
        <v>33881.199999999997</v>
      </c>
      <c r="AN25" s="95">
        <v>28805.200000000001</v>
      </c>
      <c r="AO25" s="95">
        <v>28805.200000000001</v>
      </c>
      <c r="AP25" s="95">
        <v>29806.62</v>
      </c>
      <c r="AQ25" s="95">
        <v>14538.3</v>
      </c>
      <c r="AR25" s="95">
        <v>17509.8</v>
      </c>
      <c r="AS25" s="95">
        <v>0</v>
      </c>
      <c r="AT25" s="95">
        <v>0</v>
      </c>
      <c r="AU25" s="95">
        <v>4162.8599999999997</v>
      </c>
      <c r="AV25" s="94">
        <v>159502</v>
      </c>
      <c r="AW25" s="112">
        <v>0</v>
      </c>
      <c r="AX25" s="99">
        <f>97.52+174.81</f>
        <v>272.33</v>
      </c>
      <c r="AY25" s="95">
        <v>229.64</v>
      </c>
      <c r="AZ25" s="95">
        <v>166.69</v>
      </c>
      <c r="BA25" s="95">
        <v>166.69</v>
      </c>
      <c r="BB25" s="95">
        <v>172.87</v>
      </c>
      <c r="BC25" s="95">
        <v>85.72</v>
      </c>
      <c r="BD25" s="95">
        <f>79.45+59.78</f>
        <v>139.23000000000002</v>
      </c>
      <c r="BE25" s="95">
        <v>0</v>
      </c>
      <c r="BF25" s="95">
        <v>0</v>
      </c>
      <c r="BG25" s="95">
        <v>49.91</v>
      </c>
      <c r="BH25" s="94">
        <v>1827.8</v>
      </c>
      <c r="BI25" s="94">
        <v>0</v>
      </c>
      <c r="BJ25" s="99">
        <f>39.12+13.99</f>
        <v>53.11</v>
      </c>
      <c r="BK25" s="95">
        <v>40.369999999999997</v>
      </c>
      <c r="BL25" s="95">
        <v>0</v>
      </c>
      <c r="BM25" s="95">
        <v>0</v>
      </c>
      <c r="BN25" s="94">
        <v>0</v>
      </c>
      <c r="BO25" s="94">
        <v>0</v>
      </c>
      <c r="BP25" s="94">
        <v>0</v>
      </c>
      <c r="BQ25" s="95">
        <v>0</v>
      </c>
      <c r="BR25" s="106">
        <v>0</v>
      </c>
      <c r="BS25" s="94">
        <v>0</v>
      </c>
      <c r="BT25" s="94">
        <v>402.08</v>
      </c>
      <c r="BU25" s="112">
        <v>2233.4899999999998</v>
      </c>
      <c r="BV25" s="106">
        <v>26.57</v>
      </c>
      <c r="BW25" s="94">
        <v>20.190000000000001</v>
      </c>
      <c r="BX25" s="94">
        <v>0</v>
      </c>
      <c r="BY25" s="94">
        <v>0</v>
      </c>
      <c r="BZ25" s="94">
        <v>0</v>
      </c>
      <c r="CA25" s="94">
        <v>0</v>
      </c>
      <c r="CB25" s="94">
        <v>0</v>
      </c>
      <c r="CC25" s="94">
        <v>0</v>
      </c>
      <c r="CD25" s="94">
        <v>0</v>
      </c>
      <c r="CE25" s="94">
        <v>0</v>
      </c>
      <c r="CF25" s="94">
        <v>195.39</v>
      </c>
      <c r="CG25" s="112">
        <v>0</v>
      </c>
    </row>
    <row r="26" spans="1:85" ht="18" customHeight="1" x14ac:dyDescent="0.25">
      <c r="A26" s="163" t="s">
        <v>26</v>
      </c>
      <c r="B26" s="100">
        <v>1</v>
      </c>
      <c r="C26" s="98">
        <v>3</v>
      </c>
      <c r="D26" s="97">
        <v>2</v>
      </c>
      <c r="E26" s="97">
        <v>4</v>
      </c>
      <c r="F26" s="97">
        <v>2</v>
      </c>
      <c r="G26" s="97">
        <v>3</v>
      </c>
      <c r="H26" s="97">
        <v>9</v>
      </c>
      <c r="I26" s="98">
        <v>5</v>
      </c>
      <c r="J26" s="97">
        <v>5</v>
      </c>
      <c r="K26" s="97">
        <v>7</v>
      </c>
      <c r="L26" s="97">
        <v>6</v>
      </c>
      <c r="M26" s="183">
        <v>5</v>
      </c>
      <c r="N26" s="99">
        <v>1.43</v>
      </c>
      <c r="O26" s="95">
        <v>1.86</v>
      </c>
      <c r="P26" s="95">
        <v>2.67</v>
      </c>
      <c r="Q26" s="95">
        <v>10.119999999999999</v>
      </c>
      <c r="R26" s="95">
        <v>2.58</v>
      </c>
      <c r="S26" s="95">
        <v>13.75</v>
      </c>
      <c r="T26" s="95">
        <v>70.19</v>
      </c>
      <c r="U26" s="95">
        <v>23.52</v>
      </c>
      <c r="V26" s="95">
        <v>25.23</v>
      </c>
      <c r="W26" s="95">
        <v>15.73</v>
      </c>
      <c r="X26" s="94">
        <v>19.82</v>
      </c>
      <c r="Y26" s="112">
        <v>17.329999999999998</v>
      </c>
      <c r="Z26" s="100">
        <v>0</v>
      </c>
      <c r="AA26" s="98">
        <v>0</v>
      </c>
      <c r="AB26" s="98">
        <v>0</v>
      </c>
      <c r="AC26" s="98">
        <v>0</v>
      </c>
      <c r="AD26" s="98">
        <v>0</v>
      </c>
      <c r="AE26" s="98">
        <v>0</v>
      </c>
      <c r="AF26" s="98">
        <v>0</v>
      </c>
      <c r="AG26" s="98">
        <v>0</v>
      </c>
      <c r="AH26" s="98">
        <v>0</v>
      </c>
      <c r="AI26" s="98">
        <v>0</v>
      </c>
      <c r="AJ26" s="97">
        <v>0</v>
      </c>
      <c r="AK26" s="183">
        <v>0</v>
      </c>
      <c r="AL26" s="99">
        <v>14925</v>
      </c>
      <c r="AM26" s="95">
        <v>23925</v>
      </c>
      <c r="AN26" s="95">
        <v>31890</v>
      </c>
      <c r="AO26" s="95">
        <v>82575</v>
      </c>
      <c r="AP26" s="95">
        <v>39712.5</v>
      </c>
      <c r="AQ26" s="95">
        <v>67104</v>
      </c>
      <c r="AR26" s="95">
        <v>192408</v>
      </c>
      <c r="AS26" s="95">
        <v>127125</v>
      </c>
      <c r="AT26" s="95">
        <v>141090</v>
      </c>
      <c r="AU26" s="95">
        <v>204217.5</v>
      </c>
      <c r="AV26" s="94">
        <v>244965</v>
      </c>
      <c r="AW26" s="112">
        <v>214929.7</v>
      </c>
      <c r="AX26" s="99">
        <v>592.61</v>
      </c>
      <c r="AY26" s="95">
        <v>876.11</v>
      </c>
      <c r="AZ26" s="95">
        <v>1129.21</v>
      </c>
      <c r="BA26" s="95">
        <v>2136.7800000000002</v>
      </c>
      <c r="BB26" s="95">
        <v>1407.65</v>
      </c>
      <c r="BC26" s="95">
        <v>2208.94</v>
      </c>
      <c r="BD26" s="95">
        <v>6454.55</v>
      </c>
      <c r="BE26" s="95">
        <v>4528.16</v>
      </c>
      <c r="BF26" s="95">
        <v>4893.12</v>
      </c>
      <c r="BG26" s="95">
        <v>7311.32</v>
      </c>
      <c r="BH26" s="94">
        <v>8467.89</v>
      </c>
      <c r="BI26" s="94">
        <v>7381.01</v>
      </c>
      <c r="BJ26" s="99">
        <v>266.66000000000003</v>
      </c>
      <c r="BK26" s="95">
        <v>194.32</v>
      </c>
      <c r="BL26" s="95">
        <v>146.37</v>
      </c>
      <c r="BM26" s="95">
        <v>297.8</v>
      </c>
      <c r="BN26" s="94">
        <v>389.61</v>
      </c>
      <c r="BO26" s="94">
        <v>633.77</v>
      </c>
      <c r="BP26" s="94">
        <v>1107.3</v>
      </c>
      <c r="BQ26" s="95">
        <v>1029.69</v>
      </c>
      <c r="BR26" s="106">
        <v>901.55</v>
      </c>
      <c r="BS26" s="94">
        <v>1151.8800000000001</v>
      </c>
      <c r="BT26" s="94">
        <v>1676.48</v>
      </c>
      <c r="BU26" s="112">
        <v>0</v>
      </c>
      <c r="BV26" s="106">
        <v>133.33000000000001</v>
      </c>
      <c r="BW26" s="94">
        <v>97.15</v>
      </c>
      <c r="BX26" s="94">
        <v>73.19</v>
      </c>
      <c r="BY26" s="94">
        <v>148.9</v>
      </c>
      <c r="BZ26" s="94">
        <v>194.85</v>
      </c>
      <c r="CA26" s="94">
        <v>316.89999999999998</v>
      </c>
      <c r="CB26" s="94">
        <v>553.79</v>
      </c>
      <c r="CC26" s="94">
        <v>515.04999999999995</v>
      </c>
      <c r="CD26" s="94">
        <v>450.92</v>
      </c>
      <c r="CE26" s="94">
        <v>576.02</v>
      </c>
      <c r="CF26" s="94">
        <v>838.38</v>
      </c>
      <c r="CG26" s="112">
        <v>1116.8800000000001</v>
      </c>
    </row>
    <row r="27" spans="1:85" ht="18" customHeight="1" x14ac:dyDescent="0.25">
      <c r="A27" s="163" t="s">
        <v>27</v>
      </c>
      <c r="B27" s="100">
        <v>1</v>
      </c>
      <c r="C27" s="98">
        <v>0</v>
      </c>
      <c r="D27" s="97">
        <v>0</v>
      </c>
      <c r="E27" s="97">
        <v>0</v>
      </c>
      <c r="F27" s="97">
        <v>0</v>
      </c>
      <c r="G27" s="97">
        <v>0</v>
      </c>
      <c r="H27" s="97">
        <v>1</v>
      </c>
      <c r="I27" s="98">
        <v>1</v>
      </c>
      <c r="J27" s="97">
        <v>0</v>
      </c>
      <c r="K27" s="97">
        <v>1</v>
      </c>
      <c r="L27" s="97">
        <v>0</v>
      </c>
      <c r="M27" s="183">
        <v>1</v>
      </c>
      <c r="N27" s="99">
        <v>0.72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1.88</v>
      </c>
      <c r="U27" s="95">
        <v>1.88</v>
      </c>
      <c r="V27" s="95">
        <v>0</v>
      </c>
      <c r="W27" s="95">
        <v>1.88</v>
      </c>
      <c r="X27" s="94">
        <v>0</v>
      </c>
      <c r="Y27" s="112">
        <v>1.89</v>
      </c>
      <c r="Z27" s="100">
        <v>0</v>
      </c>
      <c r="AA27" s="98">
        <v>0</v>
      </c>
      <c r="AB27" s="98">
        <v>0</v>
      </c>
      <c r="AC27" s="98">
        <v>0</v>
      </c>
      <c r="AD27" s="98">
        <v>0</v>
      </c>
      <c r="AE27" s="98">
        <v>0</v>
      </c>
      <c r="AF27" s="98">
        <v>0</v>
      </c>
      <c r="AG27" s="98">
        <v>0</v>
      </c>
      <c r="AH27" s="98">
        <v>0</v>
      </c>
      <c r="AI27" s="98">
        <v>0</v>
      </c>
      <c r="AJ27" s="97">
        <v>0</v>
      </c>
      <c r="AK27" s="183">
        <v>0</v>
      </c>
      <c r="AL27" s="99">
        <v>1286.6400000000001</v>
      </c>
      <c r="AM27" s="95">
        <v>0</v>
      </c>
      <c r="AN27" s="95">
        <v>0</v>
      </c>
      <c r="AO27" s="95">
        <v>0</v>
      </c>
      <c r="AP27" s="95">
        <v>0</v>
      </c>
      <c r="AQ27" s="95">
        <v>0</v>
      </c>
      <c r="AR27" s="95">
        <v>2700</v>
      </c>
      <c r="AS27" s="95">
        <v>2700</v>
      </c>
      <c r="AT27" s="95">
        <v>0</v>
      </c>
      <c r="AU27" s="95">
        <v>1365</v>
      </c>
      <c r="AV27" s="94">
        <v>0</v>
      </c>
      <c r="AW27" s="112">
        <v>2642.5</v>
      </c>
      <c r="AX27" s="99">
        <v>74.510000000000005</v>
      </c>
      <c r="AY27" s="95">
        <v>0</v>
      </c>
      <c r="AZ27" s="95">
        <v>0</v>
      </c>
      <c r="BA27" s="95">
        <v>0</v>
      </c>
      <c r="BB27" s="95">
        <v>0</v>
      </c>
      <c r="BC27" s="95">
        <v>0</v>
      </c>
      <c r="BD27" s="95">
        <v>44.19</v>
      </c>
      <c r="BE27" s="95">
        <v>41.76</v>
      </c>
      <c r="BF27" s="95">
        <v>0</v>
      </c>
      <c r="BG27" s="95">
        <v>70.86</v>
      </c>
      <c r="BH27" s="94">
        <v>0</v>
      </c>
      <c r="BI27" s="94">
        <v>88.87</v>
      </c>
      <c r="BJ27" s="99">
        <v>14.16</v>
      </c>
      <c r="BK27" s="95">
        <v>0</v>
      </c>
      <c r="BL27" s="95">
        <v>0</v>
      </c>
      <c r="BM27" s="95">
        <v>0</v>
      </c>
      <c r="BN27" s="94">
        <v>0</v>
      </c>
      <c r="BO27" s="94">
        <v>0</v>
      </c>
      <c r="BP27" s="94">
        <v>0</v>
      </c>
      <c r="BQ27" s="95">
        <v>0</v>
      </c>
      <c r="BR27" s="106">
        <v>0</v>
      </c>
      <c r="BS27" s="94">
        <v>0</v>
      </c>
      <c r="BT27" s="94">
        <v>0</v>
      </c>
      <c r="BU27" s="112">
        <v>0</v>
      </c>
      <c r="BV27" s="106">
        <v>3.54</v>
      </c>
      <c r="BW27" s="94">
        <v>0</v>
      </c>
      <c r="BX27" s="94">
        <v>0</v>
      </c>
      <c r="BY27" s="94">
        <v>0</v>
      </c>
      <c r="BZ27" s="94">
        <v>0</v>
      </c>
      <c r="CA27" s="94">
        <v>0</v>
      </c>
      <c r="CB27" s="94">
        <v>0</v>
      </c>
      <c r="CC27" s="94">
        <v>0</v>
      </c>
      <c r="CD27" s="94">
        <v>0</v>
      </c>
      <c r="CE27" s="94">
        <v>0</v>
      </c>
      <c r="CF27" s="94">
        <v>0</v>
      </c>
      <c r="CG27" s="112">
        <v>0</v>
      </c>
    </row>
    <row r="28" spans="1:85" ht="18" customHeight="1" x14ac:dyDescent="0.25">
      <c r="A28" s="163" t="s">
        <v>28</v>
      </c>
      <c r="B28" s="100">
        <v>76</v>
      </c>
      <c r="C28" s="98">
        <v>104</v>
      </c>
      <c r="D28" s="97">
        <v>89</v>
      </c>
      <c r="E28" s="97">
        <v>93</v>
      </c>
      <c r="F28" s="97">
        <v>82</v>
      </c>
      <c r="G28" s="97">
        <v>96</v>
      </c>
      <c r="H28" s="97">
        <v>95</v>
      </c>
      <c r="I28" s="98">
        <v>121</v>
      </c>
      <c r="J28" s="97">
        <v>131</v>
      </c>
      <c r="K28" s="97">
        <v>144</v>
      </c>
      <c r="L28" s="97">
        <v>160</v>
      </c>
      <c r="M28" s="183">
        <v>171</v>
      </c>
      <c r="N28" s="99">
        <v>1055.57</v>
      </c>
      <c r="O28" s="95">
        <v>1526.83</v>
      </c>
      <c r="P28" s="95">
        <v>1208.8800000000001</v>
      </c>
      <c r="Q28" s="95">
        <v>1373.95</v>
      </c>
      <c r="R28" s="95">
        <v>1267.24</v>
      </c>
      <c r="S28" s="95">
        <v>1583.14</v>
      </c>
      <c r="T28" s="95">
        <v>1830.11</v>
      </c>
      <c r="U28" s="95">
        <v>2037.68</v>
      </c>
      <c r="V28" s="95">
        <v>2258.62</v>
      </c>
      <c r="W28" s="95">
        <v>2593.8000000000002</v>
      </c>
      <c r="X28" s="94">
        <v>2842.66</v>
      </c>
      <c r="Y28" s="112">
        <v>3055.78</v>
      </c>
      <c r="Z28" s="100">
        <v>0</v>
      </c>
      <c r="AA28" s="98">
        <v>0</v>
      </c>
      <c r="AB28" s="98">
        <v>0</v>
      </c>
      <c r="AC28" s="98">
        <v>0</v>
      </c>
      <c r="AD28" s="98">
        <v>0</v>
      </c>
      <c r="AE28" s="98">
        <v>0</v>
      </c>
      <c r="AF28" s="98">
        <v>0</v>
      </c>
      <c r="AG28" s="98">
        <v>0</v>
      </c>
      <c r="AH28" s="98">
        <v>0</v>
      </c>
      <c r="AI28" s="98">
        <v>0</v>
      </c>
      <c r="AJ28" s="97">
        <v>0</v>
      </c>
      <c r="AK28" s="183">
        <v>0</v>
      </c>
      <c r="AL28" s="99">
        <v>1404988.55</v>
      </c>
      <c r="AM28" s="95">
        <v>1785864.35</v>
      </c>
      <c r="AN28" s="95">
        <v>1523962.35</v>
      </c>
      <c r="AO28" s="95">
        <v>1645538.46</v>
      </c>
      <c r="AP28" s="95">
        <v>1645398.61</v>
      </c>
      <c r="AQ28" s="95">
        <v>2105721</v>
      </c>
      <c r="AR28" s="95">
        <v>2160343.1800000002</v>
      </c>
      <c r="AS28" s="95">
        <v>2610773.7000000002</v>
      </c>
      <c r="AT28" s="95">
        <v>2930360.93</v>
      </c>
      <c r="AU28" s="95">
        <v>3974257.05</v>
      </c>
      <c r="AV28" s="94">
        <v>4422701.4800000004</v>
      </c>
      <c r="AW28" s="112">
        <v>5575688.5300000003</v>
      </c>
      <c r="AX28" s="99">
        <v>20574</v>
      </c>
      <c r="AY28" s="95">
        <v>15060.1</v>
      </c>
      <c r="AZ28" s="95">
        <v>12102</v>
      </c>
      <c r="BA28" s="95">
        <v>14437.47</v>
      </c>
      <c r="BB28" s="95">
        <v>19183.87</v>
      </c>
      <c r="BC28" s="95">
        <v>23611.49</v>
      </c>
      <c r="BD28" s="95">
        <v>23345.15</v>
      </c>
      <c r="BE28" s="95">
        <v>30345.35</v>
      </c>
      <c r="BF28" s="95">
        <v>34042.29</v>
      </c>
      <c r="BG28" s="95">
        <v>45927.7</v>
      </c>
      <c r="BH28" s="94">
        <v>50622.84</v>
      </c>
      <c r="BI28" s="94">
        <v>74490.98</v>
      </c>
      <c r="BJ28" s="99">
        <v>7240.88</v>
      </c>
      <c r="BK28" s="95">
        <v>5107.13</v>
      </c>
      <c r="BL28" s="95">
        <v>492.5</v>
      </c>
      <c r="BM28" s="95">
        <v>4051.24</v>
      </c>
      <c r="BN28" s="94">
        <v>7208.05</v>
      </c>
      <c r="BO28" s="94">
        <v>7054.27</v>
      </c>
      <c r="BP28" s="94">
        <v>6621.11</v>
      </c>
      <c r="BQ28" s="95">
        <v>8716.94</v>
      </c>
      <c r="BR28" s="106">
        <v>9903.7099999999991</v>
      </c>
      <c r="BS28" s="94">
        <v>12855.37</v>
      </c>
      <c r="BT28" s="94">
        <v>15057.2</v>
      </c>
      <c r="BU28" s="112">
        <v>36423.69</v>
      </c>
      <c r="BV28" s="106">
        <v>2157.16</v>
      </c>
      <c r="BW28" s="94">
        <v>1528.61</v>
      </c>
      <c r="BX28" s="94">
        <v>147.75</v>
      </c>
      <c r="BY28" s="94">
        <v>1208.51</v>
      </c>
      <c r="BZ28" s="94">
        <v>2133.31</v>
      </c>
      <c r="CA28" s="94">
        <v>2084.87</v>
      </c>
      <c r="CB28" s="94">
        <v>2022.23</v>
      </c>
      <c r="CC28" s="94">
        <v>2662.22</v>
      </c>
      <c r="CD28" s="94">
        <v>3037.35</v>
      </c>
      <c r="CE28" s="94">
        <v>6454.59</v>
      </c>
      <c r="CF28" s="94">
        <v>7518.18</v>
      </c>
      <c r="CG28" s="112">
        <v>14020.94</v>
      </c>
    </row>
    <row r="29" spans="1:85" ht="18" customHeight="1" x14ac:dyDescent="0.25">
      <c r="A29" s="163" t="s">
        <v>162</v>
      </c>
      <c r="B29" s="100">
        <v>0</v>
      </c>
      <c r="C29" s="98">
        <v>0</v>
      </c>
      <c r="D29" s="97">
        <v>0</v>
      </c>
      <c r="E29" s="97">
        <v>0</v>
      </c>
      <c r="F29" s="97">
        <v>0</v>
      </c>
      <c r="G29" s="97">
        <v>0</v>
      </c>
      <c r="H29" s="97">
        <v>1</v>
      </c>
      <c r="I29" s="98">
        <v>0</v>
      </c>
      <c r="J29" s="97">
        <v>0</v>
      </c>
      <c r="K29" s="97">
        <v>0</v>
      </c>
      <c r="L29" s="97">
        <v>0</v>
      </c>
      <c r="M29" s="183">
        <v>0</v>
      </c>
      <c r="N29" s="99">
        <v>0</v>
      </c>
      <c r="O29" s="95">
        <v>0</v>
      </c>
      <c r="P29" s="95">
        <v>0</v>
      </c>
      <c r="Q29" s="95">
        <v>0</v>
      </c>
      <c r="R29" s="95">
        <v>0</v>
      </c>
      <c r="S29" s="95">
        <v>0</v>
      </c>
      <c r="T29" s="95">
        <v>5</v>
      </c>
      <c r="U29" s="95">
        <v>0</v>
      </c>
      <c r="V29" s="95">
        <v>0</v>
      </c>
      <c r="W29" s="95">
        <v>0</v>
      </c>
      <c r="X29" s="94">
        <v>0</v>
      </c>
      <c r="Y29" s="112">
        <v>0</v>
      </c>
      <c r="Z29" s="100">
        <v>0</v>
      </c>
      <c r="AA29" s="98">
        <v>0</v>
      </c>
      <c r="AB29" s="98">
        <v>0</v>
      </c>
      <c r="AC29" s="98">
        <v>0</v>
      </c>
      <c r="AD29" s="98">
        <v>0</v>
      </c>
      <c r="AE29" s="98">
        <v>0</v>
      </c>
      <c r="AF29" s="98">
        <v>0</v>
      </c>
      <c r="AG29" s="98">
        <v>0</v>
      </c>
      <c r="AH29" s="98">
        <v>0</v>
      </c>
      <c r="AI29" s="98">
        <v>0</v>
      </c>
      <c r="AJ29" s="97">
        <v>0</v>
      </c>
      <c r="AK29" s="183">
        <v>0</v>
      </c>
      <c r="AL29" s="99">
        <v>0</v>
      </c>
      <c r="AM29" s="95">
        <v>0</v>
      </c>
      <c r="AN29" s="95">
        <v>0</v>
      </c>
      <c r="AO29" s="95">
        <v>0</v>
      </c>
      <c r="AP29" s="95">
        <v>0</v>
      </c>
      <c r="AQ29" s="95">
        <v>0</v>
      </c>
      <c r="AR29" s="95">
        <v>7883.12</v>
      </c>
      <c r="AS29" s="95">
        <v>0</v>
      </c>
      <c r="AT29" s="95">
        <v>0</v>
      </c>
      <c r="AU29" s="95">
        <v>0</v>
      </c>
      <c r="AV29" s="94">
        <v>0</v>
      </c>
      <c r="AW29" s="112">
        <v>0</v>
      </c>
      <c r="AX29" s="99">
        <v>0</v>
      </c>
      <c r="AY29" s="95">
        <v>0</v>
      </c>
      <c r="AZ29" s="95">
        <v>0</v>
      </c>
      <c r="BA29" s="95">
        <v>0</v>
      </c>
      <c r="BB29" s="95">
        <v>0</v>
      </c>
      <c r="BC29" s="95">
        <v>0</v>
      </c>
      <c r="BD29" s="95">
        <v>135</v>
      </c>
      <c r="BE29" s="95">
        <v>0</v>
      </c>
      <c r="BF29" s="95">
        <v>0</v>
      </c>
      <c r="BG29" s="95">
        <v>0</v>
      </c>
      <c r="BH29" s="94">
        <v>0</v>
      </c>
      <c r="BI29" s="94">
        <v>0</v>
      </c>
      <c r="BJ29" s="99">
        <v>0</v>
      </c>
      <c r="BK29" s="95">
        <v>0</v>
      </c>
      <c r="BL29" s="95">
        <v>0</v>
      </c>
      <c r="BM29" s="95">
        <v>0</v>
      </c>
      <c r="BN29" s="94">
        <v>0</v>
      </c>
      <c r="BO29" s="94">
        <v>0</v>
      </c>
      <c r="BP29" s="94">
        <v>0</v>
      </c>
      <c r="BQ29" s="95">
        <v>0</v>
      </c>
      <c r="BR29" s="106">
        <v>0</v>
      </c>
      <c r="BS29" s="94">
        <v>0</v>
      </c>
      <c r="BT29" s="94">
        <v>0</v>
      </c>
      <c r="BU29" s="112">
        <v>0</v>
      </c>
      <c r="BV29" s="106">
        <v>0</v>
      </c>
      <c r="BW29" s="94">
        <v>0</v>
      </c>
      <c r="BX29" s="94">
        <v>0</v>
      </c>
      <c r="BY29" s="94">
        <v>0</v>
      </c>
      <c r="BZ29" s="94">
        <v>0</v>
      </c>
      <c r="CA29" s="94">
        <v>0</v>
      </c>
      <c r="CB29" s="94">
        <v>0</v>
      </c>
      <c r="CC29" s="94">
        <v>0</v>
      </c>
      <c r="CD29" s="94">
        <v>0</v>
      </c>
      <c r="CE29" s="94">
        <v>0</v>
      </c>
      <c r="CF29" s="94">
        <v>0</v>
      </c>
      <c r="CG29" s="112">
        <v>0</v>
      </c>
    </row>
    <row r="30" spans="1:85" ht="18" customHeight="1" x14ac:dyDescent="0.25">
      <c r="A30" s="163" t="s">
        <v>197</v>
      </c>
      <c r="B30" s="100">
        <v>0</v>
      </c>
      <c r="C30" s="98">
        <v>0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1</v>
      </c>
      <c r="L30" s="97">
        <v>0</v>
      </c>
      <c r="M30" s="183">
        <v>0</v>
      </c>
      <c r="N30" s="99">
        <v>0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0</v>
      </c>
      <c r="U30" s="95">
        <v>0</v>
      </c>
      <c r="V30" s="95">
        <v>0</v>
      </c>
      <c r="W30" s="95">
        <v>3</v>
      </c>
      <c r="X30" s="94">
        <v>0</v>
      </c>
      <c r="Y30" s="112">
        <v>0</v>
      </c>
      <c r="Z30" s="100">
        <v>0</v>
      </c>
      <c r="AA30" s="98">
        <v>0</v>
      </c>
      <c r="AB30" s="98">
        <v>0</v>
      </c>
      <c r="AC30" s="98">
        <v>0</v>
      </c>
      <c r="AD30" s="98">
        <v>0</v>
      </c>
      <c r="AE30" s="98">
        <v>0</v>
      </c>
      <c r="AF30" s="98">
        <v>0</v>
      </c>
      <c r="AG30" s="98">
        <v>0</v>
      </c>
      <c r="AH30" s="98">
        <v>0</v>
      </c>
      <c r="AI30" s="98">
        <v>0</v>
      </c>
      <c r="AJ30" s="97">
        <v>0</v>
      </c>
      <c r="AK30" s="183">
        <v>0</v>
      </c>
      <c r="AL30" s="99">
        <v>0</v>
      </c>
      <c r="AM30" s="95">
        <v>0</v>
      </c>
      <c r="AN30" s="95">
        <v>0</v>
      </c>
      <c r="AO30" s="95">
        <v>0</v>
      </c>
      <c r="AP30" s="95">
        <v>0</v>
      </c>
      <c r="AQ30" s="95">
        <v>0</v>
      </c>
      <c r="AR30" s="95">
        <v>0</v>
      </c>
      <c r="AS30" s="95">
        <v>0</v>
      </c>
      <c r="AT30" s="95">
        <v>0</v>
      </c>
      <c r="AU30" s="95">
        <v>28500</v>
      </c>
      <c r="AV30" s="94">
        <v>0</v>
      </c>
      <c r="AW30" s="112">
        <v>0</v>
      </c>
      <c r="AX30" s="99">
        <v>0</v>
      </c>
      <c r="AY30" s="95">
        <v>0</v>
      </c>
      <c r="AZ30" s="95">
        <v>0</v>
      </c>
      <c r="BA30" s="95">
        <v>0</v>
      </c>
      <c r="BB30" s="95">
        <v>0</v>
      </c>
      <c r="BC30" s="95">
        <v>0</v>
      </c>
      <c r="BD30" s="95">
        <v>0</v>
      </c>
      <c r="BE30" s="95">
        <v>0</v>
      </c>
      <c r="BF30" s="95">
        <v>0</v>
      </c>
      <c r="BG30" s="95">
        <v>671.96</v>
      </c>
      <c r="BH30" s="94">
        <v>0</v>
      </c>
      <c r="BI30" s="94">
        <v>0</v>
      </c>
      <c r="BJ30" s="99">
        <v>0</v>
      </c>
      <c r="BK30" s="95">
        <v>0</v>
      </c>
      <c r="BL30" s="95">
        <v>0</v>
      </c>
      <c r="BM30" s="95">
        <v>0</v>
      </c>
      <c r="BN30" s="94">
        <v>0</v>
      </c>
      <c r="BO30" s="94">
        <v>0</v>
      </c>
      <c r="BP30" s="94">
        <v>0</v>
      </c>
      <c r="BQ30" s="95">
        <v>0</v>
      </c>
      <c r="BR30" s="106">
        <v>0</v>
      </c>
      <c r="BS30" s="94">
        <v>58.05</v>
      </c>
      <c r="BT30" s="94">
        <v>0</v>
      </c>
      <c r="BU30" s="112">
        <v>0</v>
      </c>
      <c r="BV30" s="106">
        <v>0</v>
      </c>
      <c r="BW30" s="94">
        <v>0</v>
      </c>
      <c r="BX30" s="94">
        <v>0</v>
      </c>
      <c r="BY30" s="94">
        <v>0</v>
      </c>
      <c r="BZ30" s="94">
        <v>0</v>
      </c>
      <c r="CA30" s="94"/>
      <c r="CB30" s="94">
        <v>0</v>
      </c>
      <c r="CC30" s="94">
        <v>0</v>
      </c>
      <c r="CD30" s="94">
        <v>0</v>
      </c>
      <c r="CE30" s="94">
        <v>22.06</v>
      </c>
      <c r="CF30" s="94">
        <v>0</v>
      </c>
      <c r="CG30" s="112">
        <v>0</v>
      </c>
    </row>
    <row r="31" spans="1:85" ht="18" customHeight="1" x14ac:dyDescent="0.25">
      <c r="A31" s="163" t="s">
        <v>29</v>
      </c>
      <c r="B31" s="100">
        <v>0</v>
      </c>
      <c r="C31" s="98">
        <v>2</v>
      </c>
      <c r="D31" s="97">
        <v>1</v>
      </c>
      <c r="E31" s="97">
        <v>3</v>
      </c>
      <c r="F31" s="97">
        <v>2</v>
      </c>
      <c r="G31" s="97">
        <v>3</v>
      </c>
      <c r="H31" s="97">
        <v>4</v>
      </c>
      <c r="I31" s="98">
        <v>4</v>
      </c>
      <c r="J31" s="97">
        <v>1</v>
      </c>
      <c r="K31" s="97">
        <v>4</v>
      </c>
      <c r="L31" s="97">
        <v>3</v>
      </c>
      <c r="M31" s="183">
        <v>2</v>
      </c>
      <c r="N31" s="99">
        <v>0</v>
      </c>
      <c r="O31" s="95">
        <v>3.11</v>
      </c>
      <c r="P31" s="95">
        <v>0.57999999999999996</v>
      </c>
      <c r="Q31" s="95">
        <v>10.199999999999999</v>
      </c>
      <c r="R31" s="95">
        <v>4.01</v>
      </c>
      <c r="S31" s="95">
        <v>18.399999999999999</v>
      </c>
      <c r="T31" s="95">
        <v>20.399999999999999</v>
      </c>
      <c r="U31" s="95">
        <v>22.41</v>
      </c>
      <c r="V31" s="95">
        <v>1.71</v>
      </c>
      <c r="W31" s="95">
        <v>86.44</v>
      </c>
      <c r="X31" s="94">
        <v>84.73</v>
      </c>
      <c r="Y31" s="112">
        <v>6.61</v>
      </c>
      <c r="Z31" s="100">
        <v>0</v>
      </c>
      <c r="AA31" s="98">
        <v>0</v>
      </c>
      <c r="AB31" s="98">
        <v>0</v>
      </c>
      <c r="AC31" s="98">
        <v>0</v>
      </c>
      <c r="AD31" s="98">
        <v>0</v>
      </c>
      <c r="AE31" s="98">
        <v>0</v>
      </c>
      <c r="AF31" s="98">
        <v>0</v>
      </c>
      <c r="AG31" s="98">
        <v>0</v>
      </c>
      <c r="AH31" s="98">
        <v>0</v>
      </c>
      <c r="AI31" s="98">
        <v>0</v>
      </c>
      <c r="AJ31" s="97">
        <v>0</v>
      </c>
      <c r="AK31" s="183">
        <v>0</v>
      </c>
      <c r="AL31" s="99">
        <v>0</v>
      </c>
      <c r="AM31" s="95">
        <v>8128</v>
      </c>
      <c r="AN31" s="95">
        <v>1044</v>
      </c>
      <c r="AO31" s="95">
        <v>23310</v>
      </c>
      <c r="AP31" s="95">
        <v>11228</v>
      </c>
      <c r="AQ31" s="95">
        <v>38450</v>
      </c>
      <c r="AR31" s="95">
        <v>42050</v>
      </c>
      <c r="AS31" s="95">
        <v>43138</v>
      </c>
      <c r="AT31" s="95">
        <v>4788</v>
      </c>
      <c r="AU31" s="95">
        <v>198086</v>
      </c>
      <c r="AV31" s="94">
        <v>193298</v>
      </c>
      <c r="AW31" s="112">
        <v>18508</v>
      </c>
      <c r="AX31" s="99">
        <v>0</v>
      </c>
      <c r="AY31" s="95">
        <v>81.31</v>
      </c>
      <c r="AZ31" s="95">
        <v>10.44</v>
      </c>
      <c r="BA31" s="95">
        <v>230.68</v>
      </c>
      <c r="BB31" s="95">
        <v>112.74</v>
      </c>
      <c r="BC31" s="95">
        <v>394.66</v>
      </c>
      <c r="BD31" s="95">
        <v>487.66</v>
      </c>
      <c r="BE31" s="95">
        <v>583.4</v>
      </c>
      <c r="BF31" s="95">
        <v>117.46</v>
      </c>
      <c r="BG31" s="95">
        <v>1696.42</v>
      </c>
      <c r="BH31" s="94">
        <v>1578.96</v>
      </c>
      <c r="BI31" s="94">
        <v>187.96</v>
      </c>
      <c r="BJ31" s="99">
        <v>0</v>
      </c>
      <c r="BK31" s="95">
        <v>0</v>
      </c>
      <c r="BL31" s="95">
        <v>0</v>
      </c>
      <c r="BM31" s="95">
        <v>0</v>
      </c>
      <c r="BN31" s="94">
        <v>0</v>
      </c>
      <c r="BO31" s="94">
        <v>0</v>
      </c>
      <c r="BP31" s="94">
        <v>0</v>
      </c>
      <c r="BQ31" s="95">
        <v>0</v>
      </c>
      <c r="BR31" s="106">
        <v>0</v>
      </c>
      <c r="BS31" s="94">
        <v>7.87</v>
      </c>
      <c r="BT31" s="94">
        <v>29.32</v>
      </c>
      <c r="BU31" s="112">
        <v>0</v>
      </c>
      <c r="BV31" s="106">
        <v>0</v>
      </c>
      <c r="BW31" s="94">
        <v>0</v>
      </c>
      <c r="BX31" s="94">
        <v>0</v>
      </c>
      <c r="BY31" s="94">
        <v>0</v>
      </c>
      <c r="BZ31" s="94">
        <v>0</v>
      </c>
      <c r="CA31" s="94">
        <v>0</v>
      </c>
      <c r="CB31" s="94">
        <v>0</v>
      </c>
      <c r="CC31" s="94">
        <v>0</v>
      </c>
      <c r="CD31" s="94">
        <v>0</v>
      </c>
      <c r="CE31" s="94">
        <v>1.19</v>
      </c>
      <c r="CF31" s="94">
        <v>4.4400000000000004</v>
      </c>
      <c r="CG31" s="112">
        <v>0</v>
      </c>
    </row>
    <row r="32" spans="1:85" ht="18" customHeight="1" x14ac:dyDescent="0.25">
      <c r="A32" s="163" t="s">
        <v>30</v>
      </c>
      <c r="B32" s="100">
        <v>1</v>
      </c>
      <c r="C32" s="98">
        <v>1</v>
      </c>
      <c r="D32" s="97">
        <v>1</v>
      </c>
      <c r="E32" s="97">
        <v>1</v>
      </c>
      <c r="F32" s="97">
        <v>1</v>
      </c>
      <c r="G32" s="97">
        <v>1</v>
      </c>
      <c r="H32" s="97">
        <v>1</v>
      </c>
      <c r="I32" s="98">
        <v>1</v>
      </c>
      <c r="J32" s="97">
        <v>1</v>
      </c>
      <c r="K32" s="97">
        <v>1</v>
      </c>
      <c r="L32" s="97">
        <v>1</v>
      </c>
      <c r="M32" s="183">
        <v>0</v>
      </c>
      <c r="N32" s="99">
        <v>0.14000000000000001</v>
      </c>
      <c r="O32" s="95">
        <v>0.14000000000000001</v>
      </c>
      <c r="P32" s="95">
        <v>0.14000000000000001</v>
      </c>
      <c r="Q32" s="95">
        <v>0.14000000000000001</v>
      </c>
      <c r="R32" s="95">
        <v>0.14000000000000001</v>
      </c>
      <c r="S32" s="95">
        <v>0.14000000000000001</v>
      </c>
      <c r="T32" s="95">
        <v>0.14000000000000001</v>
      </c>
      <c r="U32" s="95">
        <v>0.14000000000000001</v>
      </c>
      <c r="V32" s="95">
        <v>0.14000000000000001</v>
      </c>
      <c r="W32" s="95">
        <v>1</v>
      </c>
      <c r="X32" s="94">
        <v>1</v>
      </c>
      <c r="Y32" s="112">
        <v>0</v>
      </c>
      <c r="Z32" s="100">
        <v>0</v>
      </c>
      <c r="AA32" s="98">
        <v>0</v>
      </c>
      <c r="AB32" s="98">
        <v>0</v>
      </c>
      <c r="AC32" s="98">
        <v>0</v>
      </c>
      <c r="AD32" s="98">
        <v>0</v>
      </c>
      <c r="AE32" s="98">
        <v>0</v>
      </c>
      <c r="AF32" s="98">
        <v>0</v>
      </c>
      <c r="AG32" s="98">
        <v>0</v>
      </c>
      <c r="AH32" s="98">
        <v>0</v>
      </c>
      <c r="AI32" s="98">
        <v>0</v>
      </c>
      <c r="AJ32" s="97">
        <v>0</v>
      </c>
      <c r="AK32" s="183">
        <v>0</v>
      </c>
      <c r="AL32" s="99">
        <v>73740</v>
      </c>
      <c r="AM32" s="95">
        <v>77840</v>
      </c>
      <c r="AN32" s="95">
        <v>88090</v>
      </c>
      <c r="AO32" s="95">
        <v>88090</v>
      </c>
      <c r="AP32" s="95">
        <v>118840</v>
      </c>
      <c r="AQ32" s="95">
        <v>118840</v>
      </c>
      <c r="AR32" s="95">
        <v>118840</v>
      </c>
      <c r="AS32" s="95">
        <v>118840</v>
      </c>
      <c r="AT32" s="95">
        <v>118840</v>
      </c>
      <c r="AU32" s="95">
        <v>106250</v>
      </c>
      <c r="AV32" s="94">
        <v>106250</v>
      </c>
      <c r="AW32" s="112">
        <v>0</v>
      </c>
      <c r="AX32" s="99">
        <v>826.58</v>
      </c>
      <c r="AY32" s="95">
        <v>596.66</v>
      </c>
      <c r="AZ32" s="95">
        <v>598.62</v>
      </c>
      <c r="BA32" s="95">
        <v>583.49</v>
      </c>
      <c r="BB32" s="95">
        <v>789.62</v>
      </c>
      <c r="BC32" s="95">
        <v>749.17</v>
      </c>
      <c r="BD32" s="95">
        <v>743.48</v>
      </c>
      <c r="BE32" s="95">
        <v>638.25</v>
      </c>
      <c r="BF32" s="95">
        <v>601.41</v>
      </c>
      <c r="BG32" s="95">
        <v>894.84</v>
      </c>
      <c r="BH32" s="94">
        <v>916.05</v>
      </c>
      <c r="BI32" s="94">
        <v>0</v>
      </c>
      <c r="BJ32" s="99">
        <v>338.9</v>
      </c>
      <c r="BK32" s="95">
        <v>244.29</v>
      </c>
      <c r="BL32" s="95">
        <v>311.14</v>
      </c>
      <c r="BM32" s="95">
        <v>328.72</v>
      </c>
      <c r="BN32" s="94">
        <v>462.48</v>
      </c>
      <c r="BO32" s="94">
        <v>426.83</v>
      </c>
      <c r="BP32" s="94">
        <v>393.95</v>
      </c>
      <c r="BQ32" s="95">
        <v>328.79</v>
      </c>
      <c r="BR32" s="106">
        <v>328.79</v>
      </c>
      <c r="BS32" s="94">
        <v>519</v>
      </c>
      <c r="BT32" s="94">
        <v>519</v>
      </c>
      <c r="BU32" s="112">
        <v>0</v>
      </c>
      <c r="BV32" s="106">
        <v>169.45</v>
      </c>
      <c r="BW32" s="94">
        <v>122.15</v>
      </c>
      <c r="BX32" s="94">
        <v>155.57</v>
      </c>
      <c r="BY32" s="94">
        <v>50.55</v>
      </c>
      <c r="BZ32" s="94">
        <v>50.77</v>
      </c>
      <c r="CA32" s="94">
        <v>60.13</v>
      </c>
      <c r="CB32" s="94">
        <v>89.31</v>
      </c>
      <c r="CC32" s="94">
        <v>86.07</v>
      </c>
      <c r="CD32" s="94">
        <v>62.13</v>
      </c>
      <c r="CE32" s="94">
        <v>62.65</v>
      </c>
      <c r="CF32" s="94">
        <v>76.430000000000007</v>
      </c>
      <c r="CG32" s="112">
        <v>0</v>
      </c>
    </row>
    <row r="33" spans="1:85" ht="18" customHeight="1" x14ac:dyDescent="0.25">
      <c r="A33" s="163" t="s">
        <v>163</v>
      </c>
      <c r="B33" s="100">
        <v>0</v>
      </c>
      <c r="C33" s="98">
        <v>0</v>
      </c>
      <c r="D33" s="97">
        <v>0</v>
      </c>
      <c r="E33" s="97">
        <v>0</v>
      </c>
      <c r="F33" s="97">
        <v>0</v>
      </c>
      <c r="G33" s="97">
        <v>0</v>
      </c>
      <c r="H33" s="97">
        <v>1</v>
      </c>
      <c r="I33" s="98">
        <v>0</v>
      </c>
      <c r="J33" s="97">
        <v>0</v>
      </c>
      <c r="K33" s="97">
        <v>0</v>
      </c>
      <c r="L33" s="97">
        <v>0</v>
      </c>
      <c r="M33" s="183">
        <v>0</v>
      </c>
      <c r="N33" s="99">
        <v>0</v>
      </c>
      <c r="O33" s="95">
        <v>0</v>
      </c>
      <c r="P33" s="95">
        <v>0</v>
      </c>
      <c r="Q33" s="95">
        <v>0</v>
      </c>
      <c r="R33" s="95">
        <v>0</v>
      </c>
      <c r="S33" s="95">
        <v>0</v>
      </c>
      <c r="T33" s="95">
        <v>7.0000000000000007E-2</v>
      </c>
      <c r="U33" s="95">
        <v>0</v>
      </c>
      <c r="V33" s="95">
        <v>0</v>
      </c>
      <c r="W33" s="95">
        <v>0</v>
      </c>
      <c r="X33" s="94">
        <v>0</v>
      </c>
      <c r="Y33" s="112">
        <v>0</v>
      </c>
      <c r="Z33" s="100">
        <v>0</v>
      </c>
      <c r="AA33" s="98">
        <v>0</v>
      </c>
      <c r="AB33" s="98">
        <v>0</v>
      </c>
      <c r="AC33" s="98">
        <v>0</v>
      </c>
      <c r="AD33" s="98">
        <v>0</v>
      </c>
      <c r="AE33" s="98">
        <v>0</v>
      </c>
      <c r="AF33" s="98">
        <v>0</v>
      </c>
      <c r="AG33" s="98">
        <v>0</v>
      </c>
      <c r="AH33" s="98">
        <v>0</v>
      </c>
      <c r="AI33" s="98">
        <v>0</v>
      </c>
      <c r="AJ33" s="97">
        <v>0</v>
      </c>
      <c r="AK33" s="183">
        <v>0</v>
      </c>
      <c r="AL33" s="99">
        <v>0</v>
      </c>
      <c r="AM33" s="95">
        <v>0</v>
      </c>
      <c r="AN33" s="95">
        <v>0</v>
      </c>
      <c r="AO33" s="95">
        <v>0</v>
      </c>
      <c r="AP33" s="95">
        <v>0</v>
      </c>
      <c r="AQ33" s="95">
        <v>0</v>
      </c>
      <c r="AR33" s="95">
        <v>90000</v>
      </c>
      <c r="AS33" s="95">
        <v>0</v>
      </c>
      <c r="AT33" s="95">
        <v>0</v>
      </c>
      <c r="AU33" s="95">
        <v>0</v>
      </c>
      <c r="AV33" s="94">
        <v>0</v>
      </c>
      <c r="AW33" s="112">
        <v>0</v>
      </c>
      <c r="AX33" s="99">
        <v>0</v>
      </c>
      <c r="AY33" s="95">
        <v>0</v>
      </c>
      <c r="AZ33" s="95">
        <v>0</v>
      </c>
      <c r="BA33" s="95">
        <v>0</v>
      </c>
      <c r="BB33" s="95">
        <v>0</v>
      </c>
      <c r="BC33" s="95">
        <v>0</v>
      </c>
      <c r="BD33" s="95">
        <v>2208.3000000000002</v>
      </c>
      <c r="BE33" s="95">
        <v>0</v>
      </c>
      <c r="BF33" s="95">
        <v>0</v>
      </c>
      <c r="BG33" s="95">
        <v>0</v>
      </c>
      <c r="BH33" s="94">
        <v>0</v>
      </c>
      <c r="BI33" s="94">
        <v>0</v>
      </c>
      <c r="BJ33" s="99">
        <v>0</v>
      </c>
      <c r="BK33" s="95">
        <v>0</v>
      </c>
      <c r="BL33" s="95">
        <v>0</v>
      </c>
      <c r="BM33" s="95">
        <v>0</v>
      </c>
      <c r="BN33" s="94">
        <v>0</v>
      </c>
      <c r="BO33" s="94">
        <v>0</v>
      </c>
      <c r="BP33" s="94">
        <v>421.5</v>
      </c>
      <c r="BQ33" s="95">
        <v>0</v>
      </c>
      <c r="BR33" s="106">
        <v>0</v>
      </c>
      <c r="BS33" s="94">
        <v>0</v>
      </c>
      <c r="BT33" s="94">
        <v>0</v>
      </c>
      <c r="BU33" s="112">
        <v>0</v>
      </c>
      <c r="BV33" s="106">
        <v>0</v>
      </c>
      <c r="BW33" s="94">
        <v>0</v>
      </c>
      <c r="BX33" s="94">
        <v>0</v>
      </c>
      <c r="BY33" s="94">
        <v>0</v>
      </c>
      <c r="BZ33" s="94">
        <v>0</v>
      </c>
      <c r="CA33" s="94">
        <v>0</v>
      </c>
      <c r="CB33" s="94">
        <v>210.75</v>
      </c>
      <c r="CC33" s="94">
        <v>0</v>
      </c>
      <c r="CD33" s="94">
        <v>0</v>
      </c>
      <c r="CE33" s="94">
        <v>0</v>
      </c>
      <c r="CF33" s="94">
        <v>0</v>
      </c>
      <c r="CG33" s="112">
        <v>0</v>
      </c>
    </row>
    <row r="34" spans="1:85" ht="18" customHeight="1" x14ac:dyDescent="0.25">
      <c r="A34" s="163" t="s">
        <v>164</v>
      </c>
      <c r="B34" s="100">
        <v>0</v>
      </c>
      <c r="C34" s="98">
        <v>0</v>
      </c>
      <c r="D34" s="97">
        <v>0</v>
      </c>
      <c r="E34" s="97">
        <v>0</v>
      </c>
      <c r="F34" s="97">
        <v>0</v>
      </c>
      <c r="G34" s="97">
        <v>0</v>
      </c>
      <c r="H34" s="97">
        <v>1</v>
      </c>
      <c r="I34" s="98">
        <v>0</v>
      </c>
      <c r="J34" s="97">
        <v>0</v>
      </c>
      <c r="K34" s="97">
        <v>0</v>
      </c>
      <c r="L34" s="97">
        <v>0</v>
      </c>
      <c r="M34" s="183">
        <v>0</v>
      </c>
      <c r="N34" s="99">
        <v>0</v>
      </c>
      <c r="O34" s="95">
        <v>0</v>
      </c>
      <c r="P34" s="95">
        <v>0</v>
      </c>
      <c r="Q34" s="95">
        <v>0</v>
      </c>
      <c r="R34" s="95">
        <v>0</v>
      </c>
      <c r="S34" s="95">
        <v>0</v>
      </c>
      <c r="T34" s="95">
        <v>2.0099999999999998</v>
      </c>
      <c r="U34" s="95">
        <v>0</v>
      </c>
      <c r="V34" s="95">
        <v>0</v>
      </c>
      <c r="W34" s="95">
        <v>0</v>
      </c>
      <c r="X34" s="94">
        <v>0</v>
      </c>
      <c r="Y34" s="112">
        <v>0</v>
      </c>
      <c r="Z34" s="100">
        <v>0</v>
      </c>
      <c r="AA34" s="98">
        <v>0</v>
      </c>
      <c r="AB34" s="98">
        <v>0</v>
      </c>
      <c r="AC34" s="98">
        <v>0</v>
      </c>
      <c r="AD34" s="98">
        <v>0</v>
      </c>
      <c r="AE34" s="98">
        <v>0</v>
      </c>
      <c r="AF34" s="98">
        <v>0</v>
      </c>
      <c r="AG34" s="98">
        <v>0</v>
      </c>
      <c r="AH34" s="98">
        <v>0</v>
      </c>
      <c r="AI34" s="98">
        <v>0</v>
      </c>
      <c r="AJ34" s="97">
        <v>0</v>
      </c>
      <c r="AK34" s="183">
        <v>0</v>
      </c>
      <c r="AL34" s="99">
        <v>0</v>
      </c>
      <c r="AM34" s="95">
        <v>0</v>
      </c>
      <c r="AN34" s="95">
        <v>0</v>
      </c>
      <c r="AO34" s="95">
        <v>0</v>
      </c>
      <c r="AP34" s="95">
        <v>0</v>
      </c>
      <c r="AQ34" s="95">
        <v>0</v>
      </c>
      <c r="AR34" s="95">
        <v>33450</v>
      </c>
      <c r="AS34" s="95">
        <v>0</v>
      </c>
      <c r="AT34" s="95">
        <v>0</v>
      </c>
      <c r="AU34" s="95">
        <v>0</v>
      </c>
      <c r="AV34" s="94">
        <v>0</v>
      </c>
      <c r="AW34" s="112">
        <v>0</v>
      </c>
      <c r="AX34" s="99">
        <v>0</v>
      </c>
      <c r="AY34" s="95">
        <v>0</v>
      </c>
      <c r="AZ34" s="95">
        <v>0</v>
      </c>
      <c r="BA34" s="95">
        <v>0</v>
      </c>
      <c r="BB34" s="95">
        <v>0</v>
      </c>
      <c r="BC34" s="95">
        <v>0</v>
      </c>
      <c r="BD34" s="95">
        <v>1889.41</v>
      </c>
      <c r="BE34" s="95">
        <v>0</v>
      </c>
      <c r="BF34" s="95">
        <v>0</v>
      </c>
      <c r="BG34" s="95">
        <v>0</v>
      </c>
      <c r="BH34" s="94">
        <v>0</v>
      </c>
      <c r="BI34" s="94">
        <v>0</v>
      </c>
      <c r="BJ34" s="99">
        <v>0</v>
      </c>
      <c r="BK34" s="95">
        <v>0</v>
      </c>
      <c r="BL34" s="95">
        <v>0</v>
      </c>
      <c r="BM34" s="95">
        <v>0</v>
      </c>
      <c r="BN34" s="94">
        <v>0</v>
      </c>
      <c r="BO34" s="94">
        <v>0</v>
      </c>
      <c r="BP34" s="94">
        <v>530.37</v>
      </c>
      <c r="BQ34" s="95">
        <v>0</v>
      </c>
      <c r="BR34" s="106">
        <v>0</v>
      </c>
      <c r="BS34" s="94">
        <v>0</v>
      </c>
      <c r="BT34" s="94">
        <v>0</v>
      </c>
      <c r="BU34" s="112">
        <v>0</v>
      </c>
      <c r="BV34" s="106">
        <v>0</v>
      </c>
      <c r="BW34" s="94">
        <v>0</v>
      </c>
      <c r="BX34" s="94">
        <v>0</v>
      </c>
      <c r="BY34" s="94">
        <v>0</v>
      </c>
      <c r="BZ34" s="94">
        <v>0</v>
      </c>
      <c r="CA34" s="94">
        <v>0</v>
      </c>
      <c r="CB34" s="94">
        <v>106.08</v>
      </c>
      <c r="CC34" s="94">
        <v>0</v>
      </c>
      <c r="CD34" s="94">
        <v>0</v>
      </c>
      <c r="CE34" s="94">
        <v>0</v>
      </c>
      <c r="CF34" s="94">
        <v>0</v>
      </c>
      <c r="CG34" s="112">
        <v>0</v>
      </c>
    </row>
    <row r="35" spans="1:85" ht="18" customHeight="1" x14ac:dyDescent="0.25">
      <c r="A35" s="163" t="s">
        <v>31</v>
      </c>
      <c r="B35" s="100">
        <v>13</v>
      </c>
      <c r="C35" s="98">
        <v>13</v>
      </c>
      <c r="D35" s="97">
        <v>2</v>
      </c>
      <c r="E35" s="97">
        <v>1</v>
      </c>
      <c r="F35" s="97">
        <v>3</v>
      </c>
      <c r="G35" s="97">
        <v>4</v>
      </c>
      <c r="H35" s="97">
        <v>6</v>
      </c>
      <c r="I35" s="98">
        <v>4</v>
      </c>
      <c r="J35" s="97">
        <v>6</v>
      </c>
      <c r="K35" s="97">
        <v>6</v>
      </c>
      <c r="L35" s="97">
        <v>6</v>
      </c>
      <c r="M35" s="183">
        <v>6</v>
      </c>
      <c r="N35" s="99">
        <v>7.18</v>
      </c>
      <c r="O35" s="95">
        <v>4.03</v>
      </c>
      <c r="P35" s="95">
        <v>0.42</v>
      </c>
      <c r="Q35" s="95">
        <v>0.7</v>
      </c>
      <c r="R35" s="95">
        <v>1.38</v>
      </c>
      <c r="S35" s="95">
        <v>2.63</v>
      </c>
      <c r="T35" s="95">
        <v>4.34</v>
      </c>
      <c r="U35" s="95">
        <v>20.059999999999999</v>
      </c>
      <c r="V35" s="95">
        <v>3.53</v>
      </c>
      <c r="W35" s="95">
        <v>3.53</v>
      </c>
      <c r="X35" s="94">
        <v>3.75</v>
      </c>
      <c r="Y35" s="112">
        <v>3.57</v>
      </c>
      <c r="Z35" s="100">
        <v>0</v>
      </c>
      <c r="AA35" s="98">
        <v>0</v>
      </c>
      <c r="AB35" s="98">
        <v>0</v>
      </c>
      <c r="AC35" s="98">
        <v>0</v>
      </c>
      <c r="AD35" s="98">
        <v>0</v>
      </c>
      <c r="AE35" s="98">
        <v>0</v>
      </c>
      <c r="AF35" s="98">
        <v>0</v>
      </c>
      <c r="AG35" s="98">
        <v>0</v>
      </c>
      <c r="AH35" s="98">
        <v>0</v>
      </c>
      <c r="AI35" s="98">
        <v>0</v>
      </c>
      <c r="AJ35" s="97">
        <v>0</v>
      </c>
      <c r="AK35" s="183">
        <v>0</v>
      </c>
      <c r="AL35" s="99">
        <v>96243.199999999997</v>
      </c>
      <c r="AM35" s="95">
        <v>62384</v>
      </c>
      <c r="AN35" s="95">
        <v>9000</v>
      </c>
      <c r="AO35" s="95">
        <v>11700</v>
      </c>
      <c r="AP35" s="95">
        <v>25200</v>
      </c>
      <c r="AQ35" s="95">
        <v>35100</v>
      </c>
      <c r="AR35" s="95">
        <v>78660</v>
      </c>
      <c r="AS35" s="95">
        <v>39907.440000000002</v>
      </c>
      <c r="AT35" s="95">
        <v>63180</v>
      </c>
      <c r="AU35" s="95">
        <v>64260</v>
      </c>
      <c r="AV35" s="94">
        <v>62100</v>
      </c>
      <c r="AW35" s="112">
        <v>61110</v>
      </c>
      <c r="AX35" s="99">
        <v>3402.56</v>
      </c>
      <c r="AY35" s="95">
        <v>1874.14</v>
      </c>
      <c r="AZ35" s="95">
        <v>255.09</v>
      </c>
      <c r="BA35" s="95">
        <v>329.03</v>
      </c>
      <c r="BB35" s="95">
        <v>831.18</v>
      </c>
      <c r="BC35" s="95">
        <v>1023.6</v>
      </c>
      <c r="BD35" s="95">
        <v>2537.71</v>
      </c>
      <c r="BE35" s="95">
        <v>990.67</v>
      </c>
      <c r="BF35" s="95">
        <v>2107.75</v>
      </c>
      <c r="BG35" s="95">
        <v>1904.52</v>
      </c>
      <c r="BH35" s="94">
        <v>1599.51</v>
      </c>
      <c r="BI35" s="94">
        <v>1553.83</v>
      </c>
      <c r="BJ35" s="99">
        <v>1267.5</v>
      </c>
      <c r="BK35" s="95">
        <v>15.87</v>
      </c>
      <c r="BL35" s="95">
        <v>1.23</v>
      </c>
      <c r="BM35" s="95">
        <v>62.37</v>
      </c>
      <c r="BN35" s="94">
        <v>124.41</v>
      </c>
      <c r="BO35" s="94">
        <v>225.46</v>
      </c>
      <c r="BP35" s="94">
        <v>619.04999999999995</v>
      </c>
      <c r="BQ35" s="95">
        <v>110.1</v>
      </c>
      <c r="BR35" s="106">
        <v>568.20000000000005</v>
      </c>
      <c r="BS35" s="94">
        <v>623.08000000000004</v>
      </c>
      <c r="BT35" s="94">
        <v>461.9</v>
      </c>
      <c r="BU35" s="112">
        <v>496.57</v>
      </c>
      <c r="BV35" s="106">
        <v>253.5</v>
      </c>
      <c r="BW35" s="94">
        <v>3.17</v>
      </c>
      <c r="BX35" s="94">
        <v>0.25</v>
      </c>
      <c r="BY35" s="94">
        <v>12.48</v>
      </c>
      <c r="BZ35" s="94">
        <v>24.87</v>
      </c>
      <c r="CA35" s="94">
        <v>45.06</v>
      </c>
      <c r="CB35" s="94">
        <v>123.81</v>
      </c>
      <c r="CC35" s="94">
        <v>22.13</v>
      </c>
      <c r="CD35" s="94">
        <v>113.65</v>
      </c>
      <c r="CE35" s="94">
        <v>236.73</v>
      </c>
      <c r="CF35" s="94">
        <v>175.52</v>
      </c>
      <c r="CG35" s="112">
        <v>188.69</v>
      </c>
    </row>
    <row r="36" spans="1:85" ht="18" customHeight="1" x14ac:dyDescent="0.25">
      <c r="A36" s="163" t="s">
        <v>198</v>
      </c>
      <c r="B36" s="100">
        <v>0</v>
      </c>
      <c r="C36" s="98">
        <v>0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8">
        <v>0</v>
      </c>
      <c r="J36" s="97">
        <v>0</v>
      </c>
      <c r="K36" s="97">
        <v>0</v>
      </c>
      <c r="L36" s="97">
        <v>1</v>
      </c>
      <c r="M36" s="183">
        <v>0</v>
      </c>
      <c r="N36" s="99">
        <v>0</v>
      </c>
      <c r="O36" s="95">
        <v>0</v>
      </c>
      <c r="P36" s="95">
        <v>0</v>
      </c>
      <c r="Q36" s="95">
        <v>0</v>
      </c>
      <c r="R36" s="95">
        <v>0</v>
      </c>
      <c r="S36" s="95">
        <v>0</v>
      </c>
      <c r="T36" s="95">
        <v>0</v>
      </c>
      <c r="U36" s="95">
        <v>0</v>
      </c>
      <c r="V36" s="95">
        <v>0</v>
      </c>
      <c r="W36" s="95">
        <v>0</v>
      </c>
      <c r="X36" s="94">
        <v>0.4</v>
      </c>
      <c r="Y36" s="112">
        <v>0</v>
      </c>
      <c r="Z36" s="100">
        <v>0</v>
      </c>
      <c r="AA36" s="98">
        <v>0</v>
      </c>
      <c r="AB36" s="98">
        <v>0</v>
      </c>
      <c r="AC36" s="98">
        <v>0</v>
      </c>
      <c r="AD36" s="98">
        <v>0</v>
      </c>
      <c r="AE36" s="98">
        <v>0</v>
      </c>
      <c r="AF36" s="98">
        <v>0</v>
      </c>
      <c r="AG36" s="98">
        <v>0</v>
      </c>
      <c r="AH36" s="98">
        <v>0</v>
      </c>
      <c r="AI36" s="98">
        <v>0</v>
      </c>
      <c r="AJ36" s="97">
        <v>0</v>
      </c>
      <c r="AK36" s="183">
        <v>0</v>
      </c>
      <c r="AL36" s="99">
        <v>0</v>
      </c>
      <c r="AM36" s="95">
        <v>0</v>
      </c>
      <c r="AN36" s="95">
        <v>0</v>
      </c>
      <c r="AO36" s="95">
        <v>0</v>
      </c>
      <c r="AP36" s="95">
        <v>0</v>
      </c>
      <c r="AQ36" s="95">
        <v>0</v>
      </c>
      <c r="AR36" s="95">
        <v>0</v>
      </c>
      <c r="AS36" s="95">
        <v>0</v>
      </c>
      <c r="AT36" s="95">
        <v>0</v>
      </c>
      <c r="AU36" s="95">
        <v>0</v>
      </c>
      <c r="AV36" s="94">
        <v>1050</v>
      </c>
      <c r="AW36" s="112">
        <v>0</v>
      </c>
      <c r="AX36" s="99">
        <v>0</v>
      </c>
      <c r="AY36" s="95">
        <v>0</v>
      </c>
      <c r="AZ36" s="95">
        <v>0</v>
      </c>
      <c r="BA36" s="95">
        <v>0</v>
      </c>
      <c r="BB36" s="95">
        <v>0</v>
      </c>
      <c r="BC36" s="95">
        <v>0</v>
      </c>
      <c r="BD36" s="95">
        <v>0</v>
      </c>
      <c r="BE36" s="95">
        <v>0</v>
      </c>
      <c r="BF36" s="95">
        <v>0</v>
      </c>
      <c r="BG36" s="95">
        <v>0</v>
      </c>
      <c r="BH36" s="94">
        <v>83.75</v>
      </c>
      <c r="BI36" s="94">
        <v>0</v>
      </c>
      <c r="BJ36" s="99">
        <v>0</v>
      </c>
      <c r="BK36" s="95">
        <v>0</v>
      </c>
      <c r="BL36" s="95">
        <v>0</v>
      </c>
      <c r="BM36" s="95">
        <v>0</v>
      </c>
      <c r="BN36" s="95">
        <v>0</v>
      </c>
      <c r="BO36" s="95">
        <v>0</v>
      </c>
      <c r="BP36" s="95">
        <v>0</v>
      </c>
      <c r="BQ36" s="95">
        <v>0</v>
      </c>
      <c r="BR36" s="106">
        <v>0</v>
      </c>
      <c r="BS36" s="94">
        <v>0</v>
      </c>
      <c r="BT36" s="94">
        <v>22.98</v>
      </c>
      <c r="BU36" s="112">
        <v>0</v>
      </c>
      <c r="BV36" s="106">
        <v>0</v>
      </c>
      <c r="BW36" s="94">
        <v>0</v>
      </c>
      <c r="BX36" s="94">
        <v>0</v>
      </c>
      <c r="BY36" s="94">
        <v>0</v>
      </c>
      <c r="BZ36" s="94">
        <v>0</v>
      </c>
      <c r="CA36" s="94">
        <v>0</v>
      </c>
      <c r="CB36" s="94">
        <v>0</v>
      </c>
      <c r="CC36" s="94">
        <v>0</v>
      </c>
      <c r="CD36" s="94">
        <v>0</v>
      </c>
      <c r="CE36" s="94">
        <v>0</v>
      </c>
      <c r="CF36" s="94">
        <v>8.73</v>
      </c>
      <c r="CG36" s="112">
        <v>0</v>
      </c>
    </row>
    <row r="37" spans="1:85" s="151" customFormat="1" ht="18" customHeight="1" x14ac:dyDescent="0.25">
      <c r="A37" s="163" t="s">
        <v>96</v>
      </c>
      <c r="B37" s="100">
        <v>0</v>
      </c>
      <c r="C37" s="98">
        <v>1</v>
      </c>
      <c r="D37" s="97">
        <v>1</v>
      </c>
      <c r="E37" s="97">
        <v>1</v>
      </c>
      <c r="F37" s="97">
        <v>2</v>
      </c>
      <c r="G37" s="97">
        <v>2</v>
      </c>
      <c r="H37" s="97">
        <v>17</v>
      </c>
      <c r="I37" s="98">
        <v>18</v>
      </c>
      <c r="J37" s="97">
        <v>16</v>
      </c>
      <c r="K37" s="97">
        <v>16</v>
      </c>
      <c r="L37" s="97">
        <v>15</v>
      </c>
      <c r="M37" s="183">
        <v>11</v>
      </c>
      <c r="N37" s="99">
        <v>0</v>
      </c>
      <c r="O37" s="95">
        <v>0.96</v>
      </c>
      <c r="P37" s="95">
        <v>0.96</v>
      </c>
      <c r="Q37" s="95">
        <v>0.96</v>
      </c>
      <c r="R37" s="95">
        <v>2.27</v>
      </c>
      <c r="S37" s="95">
        <v>0</v>
      </c>
      <c r="T37" s="95">
        <v>24.07</v>
      </c>
      <c r="U37" s="95">
        <v>22.15</v>
      </c>
      <c r="V37" s="95">
        <v>20.7</v>
      </c>
      <c r="W37" s="95">
        <v>21.14</v>
      </c>
      <c r="X37" s="94">
        <v>35.83</v>
      </c>
      <c r="Y37" s="112">
        <v>28.53</v>
      </c>
      <c r="Z37" s="100">
        <v>0</v>
      </c>
      <c r="AA37" s="98">
        <v>0</v>
      </c>
      <c r="AB37" s="98">
        <v>0</v>
      </c>
      <c r="AC37" s="98">
        <v>0</v>
      </c>
      <c r="AD37" s="98">
        <v>0</v>
      </c>
      <c r="AE37" s="98">
        <v>0</v>
      </c>
      <c r="AF37" s="98">
        <v>0</v>
      </c>
      <c r="AG37" s="98">
        <v>0</v>
      </c>
      <c r="AH37" s="98">
        <v>0</v>
      </c>
      <c r="AI37" s="98">
        <v>0</v>
      </c>
      <c r="AJ37" s="97">
        <v>0</v>
      </c>
      <c r="AK37" s="183">
        <v>0</v>
      </c>
      <c r="AL37" s="99">
        <v>0</v>
      </c>
      <c r="AM37" s="95">
        <v>142400</v>
      </c>
      <c r="AN37" s="95">
        <v>276800</v>
      </c>
      <c r="AO37" s="95">
        <v>276800</v>
      </c>
      <c r="AP37" s="95">
        <v>456785.6</v>
      </c>
      <c r="AQ37" s="95">
        <v>439080</v>
      </c>
      <c r="AR37" s="95">
        <v>627270.40000000002</v>
      </c>
      <c r="AS37" s="95">
        <v>1002056</v>
      </c>
      <c r="AT37" s="95">
        <v>1020402</v>
      </c>
      <c r="AU37" s="95">
        <v>578066</v>
      </c>
      <c r="AV37" s="94">
        <v>632464</v>
      </c>
      <c r="AW37" s="112">
        <v>491140</v>
      </c>
      <c r="AX37" s="99">
        <v>0</v>
      </c>
      <c r="AY37" s="95">
        <v>1322.69</v>
      </c>
      <c r="AZ37" s="95">
        <v>2025.5</v>
      </c>
      <c r="BA37" s="95">
        <v>2056.81</v>
      </c>
      <c r="BB37" s="95">
        <v>3117.84</v>
      </c>
      <c r="BC37" s="95">
        <v>3107.25</v>
      </c>
      <c r="BD37" s="95">
        <v>13682.11</v>
      </c>
      <c r="BE37" s="95">
        <v>21370.61</v>
      </c>
      <c r="BF37" s="95">
        <v>18727.7</v>
      </c>
      <c r="BG37" s="95">
        <v>17631.87</v>
      </c>
      <c r="BH37" s="94">
        <v>25943.67</v>
      </c>
      <c r="BI37" s="94">
        <v>22907.39</v>
      </c>
      <c r="BJ37" s="99">
        <v>0</v>
      </c>
      <c r="BK37" s="95">
        <v>389.71</v>
      </c>
      <c r="BL37" s="95">
        <v>912.25</v>
      </c>
      <c r="BM37" s="95">
        <v>1265.52</v>
      </c>
      <c r="BN37" s="94">
        <v>1677.75</v>
      </c>
      <c r="BO37" s="94">
        <v>1739.26</v>
      </c>
      <c r="BP37" s="94">
        <v>2838.26</v>
      </c>
      <c r="BQ37" s="95">
        <v>8515.98</v>
      </c>
      <c r="BR37" s="106">
        <v>7372.4</v>
      </c>
      <c r="BS37" s="94">
        <v>5779.67</v>
      </c>
      <c r="BT37" s="94">
        <v>7169.75</v>
      </c>
      <c r="BU37" s="112">
        <v>7261.98</v>
      </c>
      <c r="BV37" s="106">
        <v>0</v>
      </c>
      <c r="BW37" s="94">
        <v>194.86</v>
      </c>
      <c r="BX37" s="94">
        <v>456.12</v>
      </c>
      <c r="BY37" s="94">
        <v>71.41</v>
      </c>
      <c r="BZ37" s="94">
        <v>87.03</v>
      </c>
      <c r="CA37" s="94">
        <v>117.77</v>
      </c>
      <c r="CB37" s="94">
        <v>1156.78</v>
      </c>
      <c r="CC37" s="94">
        <v>2306.34</v>
      </c>
      <c r="CD37" s="94">
        <v>2145.86</v>
      </c>
      <c r="CE37" s="94">
        <v>2218.9299999999998</v>
      </c>
      <c r="CF37" s="94">
        <v>2936.14</v>
      </c>
      <c r="CG37" s="112">
        <v>3033.32</v>
      </c>
    </row>
    <row r="38" spans="1:85" ht="18" customHeight="1" x14ac:dyDescent="0.25">
      <c r="A38" s="163" t="s">
        <v>234</v>
      </c>
      <c r="B38" s="100">
        <v>1</v>
      </c>
      <c r="C38" s="98">
        <v>1</v>
      </c>
      <c r="D38" s="97">
        <v>1</v>
      </c>
      <c r="E38" s="97">
        <v>3</v>
      </c>
      <c r="F38" s="97">
        <v>3</v>
      </c>
      <c r="G38" s="97">
        <v>3</v>
      </c>
      <c r="H38" s="97">
        <v>7</v>
      </c>
      <c r="I38" s="98">
        <v>7</v>
      </c>
      <c r="J38" s="97">
        <v>10</v>
      </c>
      <c r="K38" s="97">
        <v>9</v>
      </c>
      <c r="L38" s="97">
        <v>12</v>
      </c>
      <c r="M38" s="183">
        <v>14</v>
      </c>
      <c r="N38" s="99">
        <v>7.16</v>
      </c>
      <c r="O38" s="95">
        <v>9.11</v>
      </c>
      <c r="P38" s="95">
        <v>9.11</v>
      </c>
      <c r="Q38" s="95">
        <v>36.799999999999997</v>
      </c>
      <c r="R38" s="95">
        <v>37.799999999999997</v>
      </c>
      <c r="S38" s="95">
        <v>31.08</v>
      </c>
      <c r="T38" s="95">
        <v>49.35</v>
      </c>
      <c r="U38" s="95">
        <v>55.6</v>
      </c>
      <c r="V38" s="95">
        <v>88.16</v>
      </c>
      <c r="W38" s="95">
        <v>92.2</v>
      </c>
      <c r="X38" s="94">
        <v>71.739999999999995</v>
      </c>
      <c r="Y38" s="112">
        <v>103.8</v>
      </c>
      <c r="Z38" s="100">
        <v>0</v>
      </c>
      <c r="AA38" s="98">
        <v>0</v>
      </c>
      <c r="AB38" s="98">
        <v>0</v>
      </c>
      <c r="AC38" s="98">
        <v>0</v>
      </c>
      <c r="AD38" s="98">
        <v>0</v>
      </c>
      <c r="AE38" s="98">
        <v>0</v>
      </c>
      <c r="AF38" s="98">
        <v>0</v>
      </c>
      <c r="AG38" s="98">
        <v>0</v>
      </c>
      <c r="AH38" s="98">
        <v>0</v>
      </c>
      <c r="AI38" s="98">
        <v>0</v>
      </c>
      <c r="AJ38" s="97">
        <v>0</v>
      </c>
      <c r="AK38" s="183">
        <v>0</v>
      </c>
      <c r="AL38" s="99">
        <v>94500</v>
      </c>
      <c r="AM38" s="95">
        <v>94500</v>
      </c>
      <c r="AN38" s="95">
        <v>94500</v>
      </c>
      <c r="AO38" s="95">
        <v>304291.89</v>
      </c>
      <c r="AP38" s="95">
        <v>432684</v>
      </c>
      <c r="AQ38" s="95">
        <v>438999.5</v>
      </c>
      <c r="AR38" s="95">
        <v>615303.59</v>
      </c>
      <c r="AS38" s="95">
        <v>1169969.75</v>
      </c>
      <c r="AT38" s="95">
        <v>1461403.25</v>
      </c>
      <c r="AU38" s="95">
        <v>1655634.25</v>
      </c>
      <c r="AV38" s="94">
        <v>1661176</v>
      </c>
      <c r="AW38" s="112">
        <v>3080384.1</v>
      </c>
      <c r="AX38" s="99">
        <v>5132.0200000000004</v>
      </c>
      <c r="AY38" s="95">
        <v>4778.17</v>
      </c>
      <c r="AZ38" s="95">
        <v>8714.19</v>
      </c>
      <c r="BA38" s="95">
        <v>13234.57</v>
      </c>
      <c r="BB38" s="95">
        <v>17171.18</v>
      </c>
      <c r="BC38" s="95">
        <v>16064</v>
      </c>
      <c r="BD38" s="95">
        <v>26601.72</v>
      </c>
      <c r="BE38" s="95">
        <v>35581.74</v>
      </c>
      <c r="BF38" s="95">
        <v>61289.46</v>
      </c>
      <c r="BG38" s="95">
        <v>69635.240000000005</v>
      </c>
      <c r="BH38" s="94">
        <v>58095.54</v>
      </c>
      <c r="BI38" s="94">
        <v>115475.63</v>
      </c>
      <c r="BJ38" s="99">
        <v>2155.44</v>
      </c>
      <c r="BK38" s="95">
        <v>1672.36</v>
      </c>
      <c r="BL38" s="95">
        <v>4384.24</v>
      </c>
      <c r="BM38" s="95">
        <v>2709.05</v>
      </c>
      <c r="BN38" s="94">
        <v>4638.95</v>
      </c>
      <c r="BO38" s="94">
        <v>4621.66</v>
      </c>
      <c r="BP38" s="94">
        <v>4167.71</v>
      </c>
      <c r="BQ38" s="95">
        <v>5277.5</v>
      </c>
      <c r="BR38" s="106">
        <v>19462.36</v>
      </c>
      <c r="BS38" s="94">
        <v>18979.72</v>
      </c>
      <c r="BT38" s="94">
        <v>9372.35</v>
      </c>
      <c r="BU38" s="112">
        <v>33467.4</v>
      </c>
      <c r="BV38" s="106">
        <v>1077.73</v>
      </c>
      <c r="BW38" s="94">
        <v>836.18</v>
      </c>
      <c r="BX38" s="94">
        <v>2192.12</v>
      </c>
      <c r="BY38" s="94">
        <v>1354.52</v>
      </c>
      <c r="BZ38" s="94">
        <v>2319.5700000000002</v>
      </c>
      <c r="CA38" s="94">
        <v>2028.39</v>
      </c>
      <c r="CB38" s="94">
        <v>2002.94</v>
      </c>
      <c r="CC38" s="94">
        <v>2638.95</v>
      </c>
      <c r="CD38" s="94">
        <v>3439.21</v>
      </c>
      <c r="CE38" s="94">
        <v>3506.45</v>
      </c>
      <c r="CF38" s="94">
        <v>4230.24</v>
      </c>
      <c r="CG38" s="112">
        <v>14988.28</v>
      </c>
    </row>
    <row r="39" spans="1:85" ht="18" customHeight="1" x14ac:dyDescent="0.25">
      <c r="A39" s="163" t="s">
        <v>97</v>
      </c>
      <c r="B39" s="100">
        <v>0</v>
      </c>
      <c r="C39" s="98">
        <v>0</v>
      </c>
      <c r="D39" s="97">
        <v>0</v>
      </c>
      <c r="E39" s="97">
        <v>0</v>
      </c>
      <c r="F39" s="97">
        <v>1563</v>
      </c>
      <c r="G39" s="97">
        <v>3139</v>
      </c>
      <c r="H39" s="97">
        <v>2942</v>
      </c>
      <c r="I39" s="98">
        <v>2801</v>
      </c>
      <c r="J39" s="97">
        <v>2656</v>
      </c>
      <c r="K39" s="97">
        <v>2561</v>
      </c>
      <c r="L39" s="97">
        <v>2413</v>
      </c>
      <c r="M39" s="183">
        <v>2347</v>
      </c>
      <c r="N39" s="99">
        <v>0</v>
      </c>
      <c r="O39" s="95">
        <v>0</v>
      </c>
      <c r="P39" s="95">
        <v>0</v>
      </c>
      <c r="Q39" s="95">
        <v>0</v>
      </c>
      <c r="R39" s="95">
        <v>0</v>
      </c>
      <c r="S39" s="95">
        <v>0</v>
      </c>
      <c r="T39" s="95">
        <v>0</v>
      </c>
      <c r="U39" s="95">
        <v>0</v>
      </c>
      <c r="V39" s="95">
        <v>0</v>
      </c>
      <c r="W39" s="95">
        <v>0</v>
      </c>
      <c r="X39" s="94">
        <v>0</v>
      </c>
      <c r="Y39" s="112">
        <v>0</v>
      </c>
      <c r="Z39" s="100">
        <v>0</v>
      </c>
      <c r="AA39" s="98">
        <v>0</v>
      </c>
      <c r="AB39" s="98">
        <v>0</v>
      </c>
      <c r="AC39" s="98">
        <v>0</v>
      </c>
      <c r="AD39" s="98">
        <v>95535</v>
      </c>
      <c r="AE39" s="98">
        <v>199951</v>
      </c>
      <c r="AF39" s="98">
        <v>177754</v>
      </c>
      <c r="AG39" s="98">
        <v>182165</v>
      </c>
      <c r="AH39" s="98">
        <v>191412</v>
      </c>
      <c r="AI39" s="98">
        <v>183420</v>
      </c>
      <c r="AJ39" s="97">
        <v>175136</v>
      </c>
      <c r="AK39" s="183">
        <v>162648</v>
      </c>
      <c r="AL39" s="99">
        <v>0</v>
      </c>
      <c r="AM39" s="95">
        <v>0</v>
      </c>
      <c r="AN39" s="95">
        <v>0</v>
      </c>
      <c r="AO39" s="95">
        <v>0</v>
      </c>
      <c r="AP39" s="95">
        <v>113815160.68000001</v>
      </c>
      <c r="AQ39" s="95">
        <v>223411064.46000001</v>
      </c>
      <c r="AR39" s="95">
        <v>211951432.83000001</v>
      </c>
      <c r="AS39" s="95">
        <v>209912225.09</v>
      </c>
      <c r="AT39" s="95">
        <v>204860491.55000001</v>
      </c>
      <c r="AU39" s="95">
        <v>201761358.71000001</v>
      </c>
      <c r="AV39" s="94">
        <v>197181644.69999999</v>
      </c>
      <c r="AW39" s="112">
        <v>196008825</v>
      </c>
      <c r="AX39" s="99">
        <v>0</v>
      </c>
      <c r="AY39" s="95">
        <v>0</v>
      </c>
      <c r="AZ39" s="95">
        <v>0</v>
      </c>
      <c r="BA39" s="95">
        <v>0</v>
      </c>
      <c r="BB39" s="95">
        <v>4981268.34</v>
      </c>
      <c r="BC39" s="95">
        <v>8995250.0399999991</v>
      </c>
      <c r="BD39" s="95">
        <v>8106468</v>
      </c>
      <c r="BE39" s="95">
        <v>8053408.8099999996</v>
      </c>
      <c r="BF39" s="95">
        <v>7632430.9299999997</v>
      </c>
      <c r="BG39" s="95">
        <v>7415482.0700000003</v>
      </c>
      <c r="BH39" s="94">
        <v>7198196.46</v>
      </c>
      <c r="BI39" s="94">
        <v>7366240.6299999999</v>
      </c>
      <c r="BJ39" s="99">
        <v>0</v>
      </c>
      <c r="BK39" s="95">
        <v>0</v>
      </c>
      <c r="BL39" s="95">
        <v>0</v>
      </c>
      <c r="BM39" s="95">
        <v>0</v>
      </c>
      <c r="BN39" s="94">
        <v>1854874.12</v>
      </c>
      <c r="BO39" s="94">
        <v>3069406.96</v>
      </c>
      <c r="BP39" s="94">
        <v>2386053.08</v>
      </c>
      <c r="BQ39" s="95">
        <v>2332123.04</v>
      </c>
      <c r="BR39" s="106">
        <v>2211984.85</v>
      </c>
      <c r="BS39" s="94">
        <v>2296595.8199999998</v>
      </c>
      <c r="BT39" s="94">
        <v>2350706.29</v>
      </c>
      <c r="BU39" s="112">
        <v>2778439.21</v>
      </c>
      <c r="BV39" s="106">
        <v>0</v>
      </c>
      <c r="BW39" s="94">
        <v>0</v>
      </c>
      <c r="BX39" s="94">
        <v>0</v>
      </c>
      <c r="BY39" s="94">
        <v>0</v>
      </c>
      <c r="BZ39" s="94">
        <v>463422.48</v>
      </c>
      <c r="CA39" s="94">
        <v>767364.6</v>
      </c>
      <c r="CB39" s="94">
        <v>596447.11</v>
      </c>
      <c r="CC39" s="94">
        <v>583040.63</v>
      </c>
      <c r="CD39" s="94">
        <v>553067.74</v>
      </c>
      <c r="CE39" s="94">
        <v>575553.80000000005</v>
      </c>
      <c r="CF39" s="94">
        <v>589619.43000000005</v>
      </c>
      <c r="CG39" s="112">
        <v>695813.55</v>
      </c>
    </row>
    <row r="40" spans="1:85" ht="18" customHeight="1" x14ac:dyDescent="0.25">
      <c r="A40" s="163" t="s">
        <v>98</v>
      </c>
      <c r="B40" s="100">
        <v>0</v>
      </c>
      <c r="C40" s="98">
        <v>0</v>
      </c>
      <c r="D40" s="97">
        <v>0</v>
      </c>
      <c r="E40" s="97">
        <v>0</v>
      </c>
      <c r="F40" s="97">
        <v>12</v>
      </c>
      <c r="G40" s="97">
        <v>26</v>
      </c>
      <c r="H40" s="97">
        <v>31</v>
      </c>
      <c r="I40" s="98">
        <v>27</v>
      </c>
      <c r="J40" s="97">
        <v>21</v>
      </c>
      <c r="K40" s="97">
        <v>18</v>
      </c>
      <c r="L40" s="97">
        <v>13</v>
      </c>
      <c r="M40" s="183">
        <v>16</v>
      </c>
      <c r="N40" s="99">
        <v>0</v>
      </c>
      <c r="O40" s="95">
        <v>0</v>
      </c>
      <c r="P40" s="95">
        <v>0</v>
      </c>
      <c r="Q40" s="95">
        <v>0</v>
      </c>
      <c r="R40" s="95">
        <v>0</v>
      </c>
      <c r="S40" s="95">
        <v>0</v>
      </c>
      <c r="T40" s="95">
        <v>0</v>
      </c>
      <c r="U40" s="95">
        <v>0</v>
      </c>
      <c r="V40" s="95">
        <v>0</v>
      </c>
      <c r="W40" s="95">
        <v>0</v>
      </c>
      <c r="X40" s="94">
        <v>0</v>
      </c>
      <c r="Y40" s="112">
        <v>0</v>
      </c>
      <c r="Z40" s="100">
        <v>0</v>
      </c>
      <c r="AA40" s="98">
        <v>0</v>
      </c>
      <c r="AB40" s="98">
        <v>0</v>
      </c>
      <c r="AC40" s="98">
        <v>0</v>
      </c>
      <c r="AD40" s="98">
        <v>472</v>
      </c>
      <c r="AE40" s="98">
        <v>1571</v>
      </c>
      <c r="AF40" s="98">
        <v>2388</v>
      </c>
      <c r="AG40" s="98">
        <v>1834</v>
      </c>
      <c r="AH40" s="98">
        <v>1737</v>
      </c>
      <c r="AI40" s="98">
        <v>3461</v>
      </c>
      <c r="AJ40" s="97">
        <v>4226</v>
      </c>
      <c r="AK40" s="183">
        <v>1121</v>
      </c>
      <c r="AL40" s="99">
        <v>0</v>
      </c>
      <c r="AM40" s="95">
        <v>0</v>
      </c>
      <c r="AN40" s="95">
        <v>0</v>
      </c>
      <c r="AO40" s="95">
        <v>0</v>
      </c>
      <c r="AP40" s="95">
        <v>342884</v>
      </c>
      <c r="AQ40" s="95">
        <v>990480.85</v>
      </c>
      <c r="AR40" s="95">
        <v>1489792</v>
      </c>
      <c r="AS40" s="95">
        <v>1291959.8400000001</v>
      </c>
      <c r="AT40" s="95">
        <v>1257213.75</v>
      </c>
      <c r="AU40" s="95">
        <v>1308134.23</v>
      </c>
      <c r="AV40" s="94">
        <v>2450414.08</v>
      </c>
      <c r="AW40" s="112">
        <v>1534470.89</v>
      </c>
      <c r="AX40" s="99">
        <v>0</v>
      </c>
      <c r="AY40" s="95">
        <v>0</v>
      </c>
      <c r="AZ40" s="95">
        <v>0</v>
      </c>
      <c r="BA40" s="95">
        <v>0</v>
      </c>
      <c r="BB40" s="95">
        <v>25215.64</v>
      </c>
      <c r="BC40" s="95">
        <v>44970.86</v>
      </c>
      <c r="BD40" s="95">
        <v>72641.919999999998</v>
      </c>
      <c r="BE40" s="95">
        <v>81698.14</v>
      </c>
      <c r="BF40" s="95">
        <v>62416.38</v>
      </c>
      <c r="BG40" s="95">
        <v>81332.070000000007</v>
      </c>
      <c r="BH40" s="94">
        <v>104241.83</v>
      </c>
      <c r="BI40" s="94">
        <v>39570.699999999997</v>
      </c>
      <c r="BJ40" s="99">
        <v>0</v>
      </c>
      <c r="BK40" s="95">
        <v>0</v>
      </c>
      <c r="BL40" s="95">
        <v>0</v>
      </c>
      <c r="BM40" s="95">
        <v>0</v>
      </c>
      <c r="BN40" s="94">
        <v>8613.32</v>
      </c>
      <c r="BO40" s="94">
        <v>14709.86</v>
      </c>
      <c r="BP40" s="94">
        <v>19606.8</v>
      </c>
      <c r="BQ40" s="95">
        <v>21178.57</v>
      </c>
      <c r="BR40" s="106">
        <v>15390.1</v>
      </c>
      <c r="BS40" s="94">
        <v>18889.11</v>
      </c>
      <c r="BT40" s="94">
        <v>27365.919999999998</v>
      </c>
      <c r="BU40" s="112">
        <v>14713.6</v>
      </c>
      <c r="BV40" s="106">
        <v>0</v>
      </c>
      <c r="BW40" s="94">
        <v>0</v>
      </c>
      <c r="BX40" s="94">
        <v>0</v>
      </c>
      <c r="BY40" s="94">
        <v>0</v>
      </c>
      <c r="BZ40" s="94">
        <v>2584.0300000000002</v>
      </c>
      <c r="CA40" s="94">
        <v>4413.0200000000004</v>
      </c>
      <c r="CB40" s="94">
        <v>5882.11</v>
      </c>
      <c r="CC40" s="94">
        <v>6353.63</v>
      </c>
      <c r="CD40" s="94">
        <v>4617.03</v>
      </c>
      <c r="CE40" s="94">
        <v>5666.77</v>
      </c>
      <c r="CF40" s="94">
        <v>8209.7800000000007</v>
      </c>
      <c r="CG40" s="112">
        <v>4414.1499999999996</v>
      </c>
    </row>
    <row r="41" spans="1:85" ht="18" customHeight="1" x14ac:dyDescent="0.25">
      <c r="A41" s="163" t="s">
        <v>99</v>
      </c>
      <c r="B41" s="100">
        <v>0</v>
      </c>
      <c r="C41" s="98">
        <v>0</v>
      </c>
      <c r="D41" s="97">
        <v>0</v>
      </c>
      <c r="E41" s="97">
        <v>0</v>
      </c>
      <c r="F41" s="97">
        <v>53</v>
      </c>
      <c r="G41" s="97">
        <v>95</v>
      </c>
      <c r="H41" s="97">
        <v>102</v>
      </c>
      <c r="I41" s="98">
        <v>118</v>
      </c>
      <c r="J41" s="97">
        <v>110</v>
      </c>
      <c r="K41" s="97">
        <v>124</v>
      </c>
      <c r="L41" s="97">
        <v>114</v>
      </c>
      <c r="M41" s="183">
        <v>112</v>
      </c>
      <c r="N41" s="99">
        <v>0</v>
      </c>
      <c r="O41" s="95">
        <v>0</v>
      </c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>
        <v>0</v>
      </c>
      <c r="W41" s="95">
        <v>0</v>
      </c>
      <c r="X41" s="94">
        <v>0</v>
      </c>
      <c r="Y41" s="112">
        <v>0</v>
      </c>
      <c r="Z41" s="100">
        <v>0</v>
      </c>
      <c r="AA41" s="98">
        <v>0</v>
      </c>
      <c r="AB41" s="98">
        <v>0</v>
      </c>
      <c r="AC41" s="98">
        <v>0</v>
      </c>
      <c r="AD41" s="98">
        <v>1131</v>
      </c>
      <c r="AE41" s="98">
        <v>2882</v>
      </c>
      <c r="AF41" s="98">
        <v>2967</v>
      </c>
      <c r="AG41" s="98">
        <v>4521</v>
      </c>
      <c r="AH41" s="98">
        <v>4384</v>
      </c>
      <c r="AI41" s="98">
        <v>4295</v>
      </c>
      <c r="AJ41" s="97">
        <v>5462</v>
      </c>
      <c r="AK41" s="183">
        <v>5250</v>
      </c>
      <c r="AL41" s="99">
        <v>0</v>
      </c>
      <c r="AM41" s="95">
        <v>0</v>
      </c>
      <c r="AN41" s="95">
        <v>0</v>
      </c>
      <c r="AO41" s="95">
        <v>0</v>
      </c>
      <c r="AP41" s="95">
        <v>87701.26</v>
      </c>
      <c r="AQ41" s="95">
        <v>277267.78999999998</v>
      </c>
      <c r="AR41" s="95">
        <v>301867.15999999997</v>
      </c>
      <c r="AS41" s="95">
        <v>489642.68</v>
      </c>
      <c r="AT41" s="95">
        <v>471044.02</v>
      </c>
      <c r="AU41" s="95">
        <v>470162.29</v>
      </c>
      <c r="AV41" s="94">
        <v>523589.23</v>
      </c>
      <c r="AW41" s="112">
        <v>527723.16</v>
      </c>
      <c r="AX41" s="99">
        <v>0</v>
      </c>
      <c r="AY41" s="95">
        <v>0</v>
      </c>
      <c r="AZ41" s="95">
        <v>0</v>
      </c>
      <c r="BA41" s="95">
        <v>0</v>
      </c>
      <c r="BB41" s="95">
        <v>898.3</v>
      </c>
      <c r="BC41" s="95">
        <v>2467.75</v>
      </c>
      <c r="BD41" s="95">
        <v>2739.3</v>
      </c>
      <c r="BE41" s="95">
        <v>5421.67</v>
      </c>
      <c r="BF41" s="95">
        <v>5755.87</v>
      </c>
      <c r="BG41" s="95">
        <v>4702.32</v>
      </c>
      <c r="BH41" s="94">
        <v>4742.22</v>
      </c>
      <c r="BI41" s="94">
        <v>4890.2</v>
      </c>
      <c r="BJ41" s="99">
        <v>0</v>
      </c>
      <c r="BK41" s="95">
        <v>0</v>
      </c>
      <c r="BL41" s="95">
        <v>0</v>
      </c>
      <c r="BM41" s="95">
        <v>0</v>
      </c>
      <c r="BN41" s="94">
        <v>104.97</v>
      </c>
      <c r="BO41" s="94">
        <v>375.57</v>
      </c>
      <c r="BP41" s="94">
        <v>301.93</v>
      </c>
      <c r="BQ41" s="95">
        <v>938.98</v>
      </c>
      <c r="BR41" s="106">
        <v>1091.52</v>
      </c>
      <c r="BS41" s="94">
        <v>891.37</v>
      </c>
      <c r="BT41" s="94">
        <v>891.43</v>
      </c>
      <c r="BU41" s="112">
        <v>1133.99</v>
      </c>
      <c r="BV41" s="106">
        <v>0</v>
      </c>
      <c r="BW41" s="94">
        <v>0</v>
      </c>
      <c r="BX41" s="94">
        <v>0</v>
      </c>
      <c r="BY41" s="94">
        <v>0</v>
      </c>
      <c r="BZ41" s="94">
        <v>31.56</v>
      </c>
      <c r="CA41" s="94">
        <v>112.75</v>
      </c>
      <c r="CB41" s="94">
        <v>90.7</v>
      </c>
      <c r="CC41" s="94">
        <v>281.76</v>
      </c>
      <c r="CD41" s="94">
        <v>327.52999999999997</v>
      </c>
      <c r="CE41" s="94">
        <v>267.49</v>
      </c>
      <c r="CF41" s="94">
        <v>267.56</v>
      </c>
      <c r="CG41" s="112">
        <v>340.22</v>
      </c>
    </row>
    <row r="42" spans="1:85" ht="18" customHeight="1" x14ac:dyDescent="0.25">
      <c r="A42" s="163" t="s">
        <v>100</v>
      </c>
      <c r="B42" s="100">
        <v>0</v>
      </c>
      <c r="C42" s="98">
        <v>0</v>
      </c>
      <c r="D42" s="97">
        <v>0</v>
      </c>
      <c r="E42" s="97">
        <v>0</v>
      </c>
      <c r="F42" s="97">
        <v>53</v>
      </c>
      <c r="G42" s="97">
        <v>113</v>
      </c>
      <c r="H42" s="97">
        <v>102</v>
      </c>
      <c r="I42" s="98">
        <v>96</v>
      </c>
      <c r="J42" s="97">
        <v>93</v>
      </c>
      <c r="K42" s="97">
        <v>93</v>
      </c>
      <c r="L42" s="97">
        <v>106</v>
      </c>
      <c r="M42" s="183">
        <v>124</v>
      </c>
      <c r="N42" s="99">
        <v>0</v>
      </c>
      <c r="O42" s="95">
        <v>0</v>
      </c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>
        <v>0</v>
      </c>
      <c r="W42" s="95">
        <v>0</v>
      </c>
      <c r="X42" s="94">
        <v>0</v>
      </c>
      <c r="Y42" s="112">
        <v>0</v>
      </c>
      <c r="Z42" s="100">
        <v>0</v>
      </c>
      <c r="AA42" s="98">
        <v>0</v>
      </c>
      <c r="AB42" s="98">
        <v>0</v>
      </c>
      <c r="AC42" s="98">
        <v>0</v>
      </c>
      <c r="AD42" s="98">
        <v>317</v>
      </c>
      <c r="AE42" s="98">
        <v>625</v>
      </c>
      <c r="AF42" s="98">
        <v>576</v>
      </c>
      <c r="AG42" s="98">
        <v>556</v>
      </c>
      <c r="AH42" s="98">
        <v>782</v>
      </c>
      <c r="AI42" s="98">
        <v>728</v>
      </c>
      <c r="AJ42" s="97">
        <v>821</v>
      </c>
      <c r="AK42" s="183">
        <v>1121</v>
      </c>
      <c r="AL42" s="99">
        <v>0</v>
      </c>
      <c r="AM42" s="95">
        <v>0</v>
      </c>
      <c r="AN42" s="95">
        <v>0</v>
      </c>
      <c r="AO42" s="95">
        <v>0</v>
      </c>
      <c r="AP42" s="95">
        <v>221434.93</v>
      </c>
      <c r="AQ42" s="95">
        <v>462559.73</v>
      </c>
      <c r="AR42" s="95">
        <v>429339.87</v>
      </c>
      <c r="AS42" s="95">
        <v>398939.98</v>
      </c>
      <c r="AT42" s="95">
        <v>472301.14</v>
      </c>
      <c r="AU42" s="95">
        <v>461820.43</v>
      </c>
      <c r="AV42" s="94">
        <v>530992.11</v>
      </c>
      <c r="AW42" s="112">
        <v>780719.82</v>
      </c>
      <c r="AX42" s="99">
        <v>0</v>
      </c>
      <c r="AY42" s="95">
        <v>0</v>
      </c>
      <c r="AZ42" s="95">
        <v>0</v>
      </c>
      <c r="BA42" s="95">
        <v>0</v>
      </c>
      <c r="BB42" s="95">
        <v>10521.24</v>
      </c>
      <c r="BC42" s="95">
        <v>18023.669999999998</v>
      </c>
      <c r="BD42" s="95">
        <v>15498.51</v>
      </c>
      <c r="BE42" s="95">
        <v>15702.11</v>
      </c>
      <c r="BF42" s="95">
        <v>19994</v>
      </c>
      <c r="BG42" s="95">
        <v>19973.63</v>
      </c>
      <c r="BH42" s="94">
        <v>21027.68</v>
      </c>
      <c r="BI42" s="94">
        <v>29937.66</v>
      </c>
      <c r="BJ42" s="99">
        <v>0</v>
      </c>
      <c r="BK42" s="95">
        <v>0</v>
      </c>
      <c r="BL42" s="95">
        <v>0</v>
      </c>
      <c r="BM42" s="95">
        <v>0</v>
      </c>
      <c r="BN42" s="94">
        <v>2355.29</v>
      </c>
      <c r="BO42" s="94">
        <v>4521.6899999999996</v>
      </c>
      <c r="BP42" s="94">
        <v>2794.95</v>
      </c>
      <c r="BQ42" s="95">
        <v>2571.31</v>
      </c>
      <c r="BR42" s="106">
        <v>4154.0600000000004</v>
      </c>
      <c r="BS42" s="94">
        <v>3942.85</v>
      </c>
      <c r="BT42" s="94">
        <v>4366.25</v>
      </c>
      <c r="BU42" s="112">
        <v>7554.17</v>
      </c>
      <c r="BV42" s="106">
        <v>0</v>
      </c>
      <c r="BW42" s="94">
        <v>0</v>
      </c>
      <c r="BX42" s="94">
        <v>0</v>
      </c>
      <c r="BY42" s="94">
        <v>0</v>
      </c>
      <c r="BZ42" s="94">
        <v>706.68</v>
      </c>
      <c r="CA42" s="94">
        <v>1356.81</v>
      </c>
      <c r="CB42" s="94">
        <v>838.67</v>
      </c>
      <c r="CC42" s="94">
        <v>771.57</v>
      </c>
      <c r="CD42" s="94">
        <v>1246.3699999999999</v>
      </c>
      <c r="CE42" s="94">
        <v>1183.1199999999999</v>
      </c>
      <c r="CF42" s="94">
        <v>1310.2</v>
      </c>
      <c r="CG42" s="112">
        <v>2266.56</v>
      </c>
    </row>
    <row r="43" spans="1:85" ht="18" customHeight="1" x14ac:dyDescent="0.25">
      <c r="A43" s="163" t="s">
        <v>101</v>
      </c>
      <c r="B43" s="100">
        <v>0</v>
      </c>
      <c r="C43" s="98">
        <v>0</v>
      </c>
      <c r="D43" s="97">
        <v>0</v>
      </c>
      <c r="E43" s="97">
        <v>0</v>
      </c>
      <c r="F43" s="97">
        <v>2</v>
      </c>
      <c r="G43" s="97">
        <v>1</v>
      </c>
      <c r="H43" s="97">
        <v>1</v>
      </c>
      <c r="I43" s="98">
        <v>1</v>
      </c>
      <c r="J43" s="97">
        <v>1</v>
      </c>
      <c r="K43" s="97">
        <v>1</v>
      </c>
      <c r="L43" s="97">
        <v>3</v>
      </c>
      <c r="M43" s="183">
        <v>2</v>
      </c>
      <c r="N43" s="99">
        <v>0</v>
      </c>
      <c r="O43" s="95">
        <v>0</v>
      </c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>
        <v>0</v>
      </c>
      <c r="W43" s="95">
        <v>0</v>
      </c>
      <c r="X43" s="94">
        <v>0</v>
      </c>
      <c r="Y43" s="112">
        <v>0</v>
      </c>
      <c r="Z43" s="100">
        <v>0</v>
      </c>
      <c r="AA43" s="98">
        <v>0</v>
      </c>
      <c r="AB43" s="98">
        <v>0</v>
      </c>
      <c r="AC43" s="98">
        <v>0</v>
      </c>
      <c r="AD43" s="98">
        <v>20400</v>
      </c>
      <c r="AE43" s="98">
        <v>20000</v>
      </c>
      <c r="AF43" s="98">
        <v>20000</v>
      </c>
      <c r="AG43" s="98">
        <v>20000</v>
      </c>
      <c r="AH43" s="98">
        <v>20000</v>
      </c>
      <c r="AI43" s="98">
        <v>20000</v>
      </c>
      <c r="AJ43" s="97">
        <v>73000</v>
      </c>
      <c r="AK43" s="183">
        <v>36080</v>
      </c>
      <c r="AL43" s="99">
        <v>0</v>
      </c>
      <c r="AM43" s="95">
        <v>0</v>
      </c>
      <c r="AN43" s="95">
        <v>0</v>
      </c>
      <c r="AO43" s="95">
        <v>0</v>
      </c>
      <c r="AP43" s="95">
        <v>80692</v>
      </c>
      <c r="AQ43" s="95">
        <v>78200</v>
      </c>
      <c r="AR43" s="95">
        <v>78200</v>
      </c>
      <c r="AS43" s="95">
        <v>78200</v>
      </c>
      <c r="AT43" s="95">
        <v>78200</v>
      </c>
      <c r="AU43" s="95">
        <v>78200</v>
      </c>
      <c r="AV43" s="94">
        <v>224060</v>
      </c>
      <c r="AW43" s="112">
        <v>167122.4</v>
      </c>
      <c r="AX43" s="99">
        <v>0</v>
      </c>
      <c r="AY43" s="95">
        <v>0</v>
      </c>
      <c r="AZ43" s="95">
        <v>0</v>
      </c>
      <c r="BA43" s="95">
        <v>0</v>
      </c>
      <c r="BB43" s="95">
        <v>1820.57</v>
      </c>
      <c r="BC43" s="95">
        <v>1730.82</v>
      </c>
      <c r="BD43" s="95">
        <v>1816.97</v>
      </c>
      <c r="BE43" s="95">
        <v>1832.36</v>
      </c>
      <c r="BF43" s="95">
        <v>1955.7</v>
      </c>
      <c r="BG43" s="95">
        <v>1955.7</v>
      </c>
      <c r="BH43" s="94">
        <v>7757.99</v>
      </c>
      <c r="BI43" s="94">
        <v>4710.2299999999996</v>
      </c>
      <c r="BJ43" s="99">
        <v>0</v>
      </c>
      <c r="BK43" s="95">
        <v>0</v>
      </c>
      <c r="BL43" s="95">
        <v>0</v>
      </c>
      <c r="BM43" s="95">
        <v>0</v>
      </c>
      <c r="BN43" s="94">
        <v>494.6</v>
      </c>
      <c r="BO43" s="94">
        <v>340.54</v>
      </c>
      <c r="BP43" s="94">
        <v>362.94</v>
      </c>
      <c r="BQ43" s="95">
        <v>362.94</v>
      </c>
      <c r="BR43" s="106">
        <v>391.39</v>
      </c>
      <c r="BS43" s="94">
        <v>391.39</v>
      </c>
      <c r="BT43" s="94">
        <v>1565.17</v>
      </c>
      <c r="BU43" s="112">
        <v>1416.81</v>
      </c>
      <c r="BV43" s="106">
        <v>0</v>
      </c>
      <c r="BW43" s="94">
        <v>0</v>
      </c>
      <c r="BX43" s="94">
        <v>0</v>
      </c>
      <c r="BY43" s="94">
        <v>0</v>
      </c>
      <c r="BZ43" s="94">
        <v>123.65</v>
      </c>
      <c r="CA43" s="94">
        <v>85.15</v>
      </c>
      <c r="CB43" s="94">
        <v>90.76</v>
      </c>
      <c r="CC43" s="94">
        <v>90.76</v>
      </c>
      <c r="CD43" s="94">
        <v>97.86</v>
      </c>
      <c r="CE43" s="94">
        <v>97.86</v>
      </c>
      <c r="CF43" s="94">
        <v>391.32</v>
      </c>
      <c r="CG43" s="112">
        <v>354.21</v>
      </c>
    </row>
    <row r="44" spans="1:85" ht="18" customHeight="1" x14ac:dyDescent="0.25">
      <c r="A44" s="163" t="s">
        <v>102</v>
      </c>
      <c r="B44" s="100">
        <v>0</v>
      </c>
      <c r="C44" s="98">
        <v>0</v>
      </c>
      <c r="D44" s="97">
        <v>0</v>
      </c>
      <c r="E44" s="97">
        <v>0</v>
      </c>
      <c r="F44" s="97">
        <v>1</v>
      </c>
      <c r="G44" s="97">
        <v>1</v>
      </c>
      <c r="H44" s="97">
        <v>2</v>
      </c>
      <c r="I44" s="98">
        <v>1</v>
      </c>
      <c r="J44" s="97">
        <v>1</v>
      </c>
      <c r="K44" s="97">
        <v>1</v>
      </c>
      <c r="L44" s="97">
        <v>1</v>
      </c>
      <c r="M44" s="183">
        <v>1</v>
      </c>
      <c r="N44" s="99">
        <v>0</v>
      </c>
      <c r="O44" s="95">
        <v>0</v>
      </c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>
        <v>0</v>
      </c>
      <c r="W44" s="95">
        <v>0</v>
      </c>
      <c r="X44" s="94">
        <v>0</v>
      </c>
      <c r="Y44" s="112">
        <v>0</v>
      </c>
      <c r="Z44" s="100">
        <v>0</v>
      </c>
      <c r="AA44" s="98">
        <v>0</v>
      </c>
      <c r="AB44" s="98">
        <v>0</v>
      </c>
      <c r="AC44" s="98">
        <v>0</v>
      </c>
      <c r="AD44" s="98">
        <v>400</v>
      </c>
      <c r="AE44" s="98">
        <v>400</v>
      </c>
      <c r="AF44" s="98">
        <v>401</v>
      </c>
      <c r="AG44" s="98">
        <v>400</v>
      </c>
      <c r="AH44" s="98">
        <v>400</v>
      </c>
      <c r="AI44" s="98">
        <v>400</v>
      </c>
      <c r="AJ44" s="97">
        <v>400</v>
      </c>
      <c r="AK44" s="183">
        <v>400</v>
      </c>
      <c r="AL44" s="99">
        <v>0</v>
      </c>
      <c r="AM44" s="95">
        <v>0</v>
      </c>
      <c r="AN44" s="95">
        <v>0</v>
      </c>
      <c r="AO44" s="95">
        <v>0</v>
      </c>
      <c r="AP44" s="95">
        <v>54000</v>
      </c>
      <c r="AQ44" s="95">
        <v>54000</v>
      </c>
      <c r="AR44" s="95">
        <v>54207</v>
      </c>
      <c r="AS44" s="95">
        <v>54000</v>
      </c>
      <c r="AT44" s="95">
        <v>54000</v>
      </c>
      <c r="AU44" s="95">
        <v>54000</v>
      </c>
      <c r="AV44" s="94">
        <v>54000</v>
      </c>
      <c r="AW44" s="112">
        <v>54000</v>
      </c>
      <c r="AX44" s="99">
        <v>0</v>
      </c>
      <c r="AY44" s="95">
        <v>0</v>
      </c>
      <c r="AZ44" s="95">
        <v>0</v>
      </c>
      <c r="BA44" s="95">
        <v>0</v>
      </c>
      <c r="BB44" s="95">
        <v>297.45</v>
      </c>
      <c r="BC44" s="95">
        <v>297.45</v>
      </c>
      <c r="BD44" s="95">
        <v>299.14</v>
      </c>
      <c r="BE44" s="95">
        <v>296.41000000000003</v>
      </c>
      <c r="BF44" s="95">
        <v>258.57</v>
      </c>
      <c r="BG44" s="95">
        <v>258.57</v>
      </c>
      <c r="BH44" s="94">
        <v>258.57</v>
      </c>
      <c r="BI44" s="94">
        <v>258.57</v>
      </c>
      <c r="BJ44" s="99">
        <v>0</v>
      </c>
      <c r="BK44" s="95">
        <v>0</v>
      </c>
      <c r="BL44" s="95">
        <v>0</v>
      </c>
      <c r="BM44" s="95">
        <v>0</v>
      </c>
      <c r="BN44" s="94">
        <v>44.06</v>
      </c>
      <c r="BO44" s="94">
        <v>31.37</v>
      </c>
      <c r="BP44" s="94">
        <v>31.37</v>
      </c>
      <c r="BQ44" s="95">
        <v>31.37</v>
      </c>
      <c r="BR44" s="106">
        <v>19.71</v>
      </c>
      <c r="BS44" s="94">
        <v>19.71</v>
      </c>
      <c r="BT44" s="94">
        <v>21.92</v>
      </c>
      <c r="BU44" s="112">
        <v>21.92</v>
      </c>
      <c r="BV44" s="106">
        <v>0</v>
      </c>
      <c r="BW44" s="94">
        <v>0</v>
      </c>
      <c r="BX44" s="94">
        <v>0</v>
      </c>
      <c r="BY44" s="94">
        <v>0</v>
      </c>
      <c r="BZ44" s="94">
        <v>8.81</v>
      </c>
      <c r="CA44" s="94">
        <v>6.27</v>
      </c>
      <c r="CB44" s="94">
        <v>6.27</v>
      </c>
      <c r="CC44" s="94">
        <v>6.27</v>
      </c>
      <c r="CD44" s="94">
        <v>3.94</v>
      </c>
      <c r="CE44" s="94">
        <v>3.94</v>
      </c>
      <c r="CF44" s="94">
        <v>4.3899999999999997</v>
      </c>
      <c r="CG44" s="112">
        <v>4.3899999999999997</v>
      </c>
    </row>
    <row r="45" spans="1:85" ht="18" customHeight="1" x14ac:dyDescent="0.25">
      <c r="A45" s="163" t="s">
        <v>150</v>
      </c>
      <c r="B45" s="100">
        <v>0</v>
      </c>
      <c r="C45" s="98">
        <v>0</v>
      </c>
      <c r="D45" s="97">
        <v>0</v>
      </c>
      <c r="E45" s="97">
        <v>0</v>
      </c>
      <c r="F45" s="97">
        <v>0</v>
      </c>
      <c r="G45" s="97">
        <v>1</v>
      </c>
      <c r="H45" s="97">
        <v>1</v>
      </c>
      <c r="I45" s="98">
        <v>1</v>
      </c>
      <c r="J45" s="97">
        <v>1</v>
      </c>
      <c r="K45" s="97">
        <v>0</v>
      </c>
      <c r="L45" s="97">
        <v>0</v>
      </c>
      <c r="M45" s="183">
        <v>0</v>
      </c>
      <c r="N45" s="99">
        <v>0</v>
      </c>
      <c r="O45" s="95">
        <v>0</v>
      </c>
      <c r="P45" s="95">
        <v>0</v>
      </c>
      <c r="Q45" s="95">
        <v>0</v>
      </c>
      <c r="R45" s="95">
        <v>0</v>
      </c>
      <c r="S45" s="95">
        <v>0</v>
      </c>
      <c r="T45" s="95">
        <v>0</v>
      </c>
      <c r="U45" s="95">
        <v>0</v>
      </c>
      <c r="V45" s="95">
        <v>0</v>
      </c>
      <c r="W45" s="95">
        <v>0</v>
      </c>
      <c r="X45" s="94">
        <v>0</v>
      </c>
      <c r="Y45" s="112">
        <v>0</v>
      </c>
      <c r="Z45" s="100">
        <v>0</v>
      </c>
      <c r="AA45" s="98">
        <v>0</v>
      </c>
      <c r="AB45" s="98">
        <v>0</v>
      </c>
      <c r="AC45" s="98">
        <v>0</v>
      </c>
      <c r="AD45" s="98">
        <v>0</v>
      </c>
      <c r="AE45" s="98">
        <v>23</v>
      </c>
      <c r="AF45" s="98">
        <v>23</v>
      </c>
      <c r="AG45" s="98">
        <v>29</v>
      </c>
      <c r="AH45" s="98">
        <v>53</v>
      </c>
      <c r="AI45" s="98">
        <v>0</v>
      </c>
      <c r="AJ45" s="97">
        <v>0</v>
      </c>
      <c r="AK45" s="183">
        <v>0</v>
      </c>
      <c r="AL45" s="99">
        <v>0</v>
      </c>
      <c r="AM45" s="95">
        <v>0</v>
      </c>
      <c r="AN45" s="95">
        <v>0</v>
      </c>
      <c r="AO45" s="95">
        <v>0</v>
      </c>
      <c r="AP45" s="95">
        <v>0</v>
      </c>
      <c r="AQ45" s="95">
        <v>8280</v>
      </c>
      <c r="AR45" s="95">
        <v>8280</v>
      </c>
      <c r="AS45" s="95">
        <v>10440</v>
      </c>
      <c r="AT45" s="95">
        <v>19080</v>
      </c>
      <c r="AU45" s="95">
        <v>0</v>
      </c>
      <c r="AV45" s="94">
        <v>0</v>
      </c>
      <c r="AW45" s="112">
        <v>0</v>
      </c>
      <c r="AX45" s="99">
        <v>0</v>
      </c>
      <c r="AY45" s="95">
        <v>0</v>
      </c>
      <c r="AZ45" s="95">
        <v>0</v>
      </c>
      <c r="BA45" s="95">
        <v>0</v>
      </c>
      <c r="BB45" s="95">
        <v>0</v>
      </c>
      <c r="BC45" s="95">
        <v>1008.93</v>
      </c>
      <c r="BD45" s="95">
        <v>1094.33</v>
      </c>
      <c r="BE45" s="95">
        <v>963.9</v>
      </c>
      <c r="BF45" s="95">
        <v>2045.76</v>
      </c>
      <c r="BG45" s="95">
        <v>0</v>
      </c>
      <c r="BH45" s="94">
        <v>0</v>
      </c>
      <c r="BI45" s="94">
        <v>0</v>
      </c>
      <c r="BJ45" s="99">
        <v>0</v>
      </c>
      <c r="BK45" s="95">
        <v>0</v>
      </c>
      <c r="BL45" s="95">
        <v>0</v>
      </c>
      <c r="BM45" s="95">
        <v>0</v>
      </c>
      <c r="BN45" s="94">
        <v>0</v>
      </c>
      <c r="BO45" s="94">
        <v>302.7</v>
      </c>
      <c r="BP45" s="94">
        <v>367.87</v>
      </c>
      <c r="BQ45" s="95">
        <v>331.45</v>
      </c>
      <c r="BR45" s="106">
        <v>726.48</v>
      </c>
      <c r="BS45" s="94">
        <v>0</v>
      </c>
      <c r="BT45" s="94">
        <v>0</v>
      </c>
      <c r="BU45" s="112">
        <v>0</v>
      </c>
      <c r="BV45" s="106">
        <v>0</v>
      </c>
      <c r="BW45" s="94">
        <v>0</v>
      </c>
      <c r="BX45" s="94">
        <v>0</v>
      </c>
      <c r="BY45" s="94">
        <v>0</v>
      </c>
      <c r="BZ45" s="94">
        <v>0</v>
      </c>
      <c r="CA45" s="94">
        <v>75.680000000000007</v>
      </c>
      <c r="CB45" s="94">
        <v>91.97</v>
      </c>
      <c r="CC45" s="94">
        <v>82.87</v>
      </c>
      <c r="CD45" s="94">
        <v>181.62</v>
      </c>
      <c r="CE45" s="94">
        <v>0</v>
      </c>
      <c r="CF45" s="94">
        <v>0</v>
      </c>
      <c r="CG45" s="112">
        <v>0</v>
      </c>
    </row>
    <row r="46" spans="1:85" ht="18" customHeight="1" x14ac:dyDescent="0.25">
      <c r="A46" s="163" t="s">
        <v>151</v>
      </c>
      <c r="B46" s="100">
        <v>0</v>
      </c>
      <c r="C46" s="98">
        <v>0</v>
      </c>
      <c r="D46" s="97">
        <v>0</v>
      </c>
      <c r="E46" s="97">
        <v>0</v>
      </c>
      <c r="F46" s="97">
        <v>0</v>
      </c>
      <c r="G46" s="97">
        <v>4</v>
      </c>
      <c r="H46" s="97">
        <v>1</v>
      </c>
      <c r="I46" s="98">
        <v>1</v>
      </c>
      <c r="J46" s="97">
        <v>1</v>
      </c>
      <c r="K46" s="97">
        <v>2</v>
      </c>
      <c r="L46" s="97">
        <v>2</v>
      </c>
      <c r="M46" s="183">
        <v>2</v>
      </c>
      <c r="N46" s="99">
        <v>0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95">
        <v>0</v>
      </c>
      <c r="U46" s="95">
        <v>0</v>
      </c>
      <c r="V46" s="95">
        <v>0</v>
      </c>
      <c r="W46" s="95">
        <v>0</v>
      </c>
      <c r="X46" s="94">
        <v>0</v>
      </c>
      <c r="Y46" s="112">
        <v>0</v>
      </c>
      <c r="Z46" s="100">
        <v>0</v>
      </c>
      <c r="AA46" s="98">
        <v>0</v>
      </c>
      <c r="AB46" s="98">
        <v>0</v>
      </c>
      <c r="AC46" s="98">
        <v>0</v>
      </c>
      <c r="AD46" s="98">
        <v>0</v>
      </c>
      <c r="AE46" s="98">
        <v>0</v>
      </c>
      <c r="AF46" s="98">
        <v>0</v>
      </c>
      <c r="AG46" s="98">
        <v>0</v>
      </c>
      <c r="AH46" s="98">
        <v>0</v>
      </c>
      <c r="AI46" s="98">
        <v>0</v>
      </c>
      <c r="AJ46" s="97">
        <v>0</v>
      </c>
      <c r="AK46" s="183">
        <v>0</v>
      </c>
      <c r="AL46" s="99">
        <v>0</v>
      </c>
      <c r="AM46" s="95">
        <v>0</v>
      </c>
      <c r="AN46" s="95">
        <v>0</v>
      </c>
      <c r="AO46" s="95">
        <v>0</v>
      </c>
      <c r="AP46" s="95">
        <v>0</v>
      </c>
      <c r="AQ46" s="95">
        <v>234950</v>
      </c>
      <c r="AR46" s="95">
        <v>131950</v>
      </c>
      <c r="AS46" s="95">
        <v>131950</v>
      </c>
      <c r="AT46" s="95">
        <v>118816.58</v>
      </c>
      <c r="AU46" s="95">
        <v>119567</v>
      </c>
      <c r="AV46" s="94">
        <v>119567</v>
      </c>
      <c r="AW46" s="112">
        <v>119567</v>
      </c>
      <c r="AX46" s="99">
        <v>0</v>
      </c>
      <c r="AY46" s="95">
        <v>0</v>
      </c>
      <c r="AZ46" s="95">
        <v>0</v>
      </c>
      <c r="BA46" s="95">
        <v>0</v>
      </c>
      <c r="BB46" s="95">
        <v>0</v>
      </c>
      <c r="BC46" s="95">
        <v>2815.41</v>
      </c>
      <c r="BD46" s="95">
        <v>769.66</v>
      </c>
      <c r="BE46" s="95">
        <v>769.66</v>
      </c>
      <c r="BF46" s="95">
        <v>693.06</v>
      </c>
      <c r="BG46" s="95">
        <v>846.51</v>
      </c>
      <c r="BH46" s="94">
        <v>846.74</v>
      </c>
      <c r="BI46" s="94">
        <v>997.33</v>
      </c>
      <c r="BJ46" s="99">
        <v>0</v>
      </c>
      <c r="BK46" s="95">
        <v>0</v>
      </c>
      <c r="BL46" s="95">
        <v>0</v>
      </c>
      <c r="BM46" s="95">
        <v>0</v>
      </c>
      <c r="BN46" s="94">
        <v>0</v>
      </c>
      <c r="BO46" s="94">
        <v>530.39</v>
      </c>
      <c r="BP46" s="94">
        <v>217.83</v>
      </c>
      <c r="BQ46" s="95">
        <v>217.83</v>
      </c>
      <c r="BR46" s="106">
        <v>192.13</v>
      </c>
      <c r="BS46" s="94">
        <v>206.15</v>
      </c>
      <c r="BT46" s="94">
        <v>286.74</v>
      </c>
      <c r="BU46" s="112">
        <v>353.39</v>
      </c>
      <c r="BV46" s="106">
        <v>0</v>
      </c>
      <c r="BW46" s="94">
        <v>0</v>
      </c>
      <c r="BX46" s="94">
        <v>0</v>
      </c>
      <c r="BY46" s="94">
        <v>0</v>
      </c>
      <c r="BZ46" s="94">
        <v>0</v>
      </c>
      <c r="CA46" s="94">
        <v>106.09</v>
      </c>
      <c r="CB46" s="94">
        <v>43.56</v>
      </c>
      <c r="CC46" s="94">
        <v>43.56</v>
      </c>
      <c r="CD46" s="94">
        <v>38.43</v>
      </c>
      <c r="CE46" s="94">
        <v>61.85</v>
      </c>
      <c r="CF46" s="94">
        <v>86.02</v>
      </c>
      <c r="CG46" s="112">
        <v>106.01</v>
      </c>
    </row>
    <row r="47" spans="1:85" ht="18" customHeight="1" x14ac:dyDescent="0.25">
      <c r="A47" s="163" t="s">
        <v>32</v>
      </c>
      <c r="B47" s="100">
        <v>14184</v>
      </c>
      <c r="C47" s="98">
        <v>13814</v>
      </c>
      <c r="D47" s="97">
        <v>13268</v>
      </c>
      <c r="E47" s="97">
        <v>9438</v>
      </c>
      <c r="F47" s="97">
        <v>0</v>
      </c>
      <c r="G47" s="97">
        <v>0</v>
      </c>
      <c r="H47" s="97">
        <v>0</v>
      </c>
      <c r="I47" s="98">
        <v>0</v>
      </c>
      <c r="J47" s="97">
        <v>0</v>
      </c>
      <c r="K47" s="97">
        <v>0</v>
      </c>
      <c r="L47" s="97">
        <v>0</v>
      </c>
      <c r="M47" s="183">
        <v>0</v>
      </c>
      <c r="N47" s="99">
        <v>0</v>
      </c>
      <c r="O47" s="95">
        <v>0</v>
      </c>
      <c r="P47" s="95">
        <v>0</v>
      </c>
      <c r="Q47" s="95">
        <v>0</v>
      </c>
      <c r="R47" s="95">
        <v>0</v>
      </c>
      <c r="S47" s="95">
        <v>0</v>
      </c>
      <c r="T47" s="95">
        <v>0</v>
      </c>
      <c r="U47" s="95">
        <v>0</v>
      </c>
      <c r="V47" s="95">
        <v>0</v>
      </c>
      <c r="W47" s="95">
        <v>0</v>
      </c>
      <c r="X47" s="94">
        <v>0</v>
      </c>
      <c r="Y47" s="112">
        <v>0</v>
      </c>
      <c r="Z47" s="100">
        <v>329844</v>
      </c>
      <c r="AA47" s="98">
        <v>323793</v>
      </c>
      <c r="AB47" s="98">
        <v>319293</v>
      </c>
      <c r="AC47" s="98">
        <v>251898</v>
      </c>
      <c r="AD47" s="98">
        <v>0</v>
      </c>
      <c r="AE47" s="98">
        <v>0</v>
      </c>
      <c r="AF47" s="98">
        <v>0</v>
      </c>
      <c r="AG47" s="98">
        <v>0</v>
      </c>
      <c r="AH47" s="98">
        <v>0</v>
      </c>
      <c r="AI47" s="98">
        <v>0</v>
      </c>
      <c r="AJ47" s="97">
        <v>0</v>
      </c>
      <c r="AK47" s="183">
        <v>0</v>
      </c>
      <c r="AL47" s="99">
        <v>69794195.200000003</v>
      </c>
      <c r="AM47" s="95">
        <v>64727514.609999999</v>
      </c>
      <c r="AN47" s="95">
        <v>53291645.759999998</v>
      </c>
      <c r="AO47" s="95">
        <v>25746244.960000001</v>
      </c>
      <c r="AP47" s="95">
        <v>0</v>
      </c>
      <c r="AQ47" s="95">
        <v>0</v>
      </c>
      <c r="AR47" s="95">
        <v>0</v>
      </c>
      <c r="AS47" s="95">
        <v>0</v>
      </c>
      <c r="AT47" s="95">
        <v>0</v>
      </c>
      <c r="AU47" s="95">
        <v>0</v>
      </c>
      <c r="AV47" s="94">
        <v>0</v>
      </c>
      <c r="AW47" s="112">
        <v>0</v>
      </c>
      <c r="AX47" s="99">
        <v>3297874.02</v>
      </c>
      <c r="AY47" s="95">
        <v>2979778.87</v>
      </c>
      <c r="AZ47" s="95">
        <v>2594535.15</v>
      </c>
      <c r="BA47" s="95">
        <v>2114533.61</v>
      </c>
      <c r="BB47" s="95">
        <v>0</v>
      </c>
      <c r="BC47" s="95">
        <v>0</v>
      </c>
      <c r="BD47" s="95">
        <v>0</v>
      </c>
      <c r="BE47" s="95">
        <v>0</v>
      </c>
      <c r="BF47" s="95">
        <v>0</v>
      </c>
      <c r="BG47" s="95">
        <v>0</v>
      </c>
      <c r="BH47" s="94">
        <v>0</v>
      </c>
      <c r="BI47" s="94">
        <v>0</v>
      </c>
      <c r="BJ47" s="99">
        <v>1149609.74</v>
      </c>
      <c r="BK47" s="95">
        <v>912756.24</v>
      </c>
      <c r="BL47" s="95">
        <v>325174.77</v>
      </c>
      <c r="BM47" s="95">
        <v>359942.27</v>
      </c>
      <c r="BN47" s="94">
        <v>0</v>
      </c>
      <c r="BO47" s="94">
        <v>0</v>
      </c>
      <c r="BP47" s="94">
        <v>0</v>
      </c>
      <c r="BQ47" s="95">
        <v>0</v>
      </c>
      <c r="BR47" s="95">
        <v>0</v>
      </c>
      <c r="BS47" s="95">
        <v>0</v>
      </c>
      <c r="BT47" s="94">
        <v>0</v>
      </c>
      <c r="BU47" s="112">
        <v>0</v>
      </c>
      <c r="BV47" s="106">
        <v>834562.29</v>
      </c>
      <c r="BW47" s="94">
        <v>274584.67</v>
      </c>
      <c r="BX47" s="94">
        <v>98257.09</v>
      </c>
      <c r="BY47" s="94">
        <v>108165.48</v>
      </c>
      <c r="BZ47" s="94">
        <v>0</v>
      </c>
      <c r="CA47" s="94">
        <v>0</v>
      </c>
      <c r="CB47" s="94">
        <v>0</v>
      </c>
      <c r="CC47" s="94">
        <v>0</v>
      </c>
      <c r="CD47" s="94">
        <v>0</v>
      </c>
      <c r="CE47" s="94">
        <v>0</v>
      </c>
      <c r="CF47" s="94">
        <v>0</v>
      </c>
      <c r="CG47" s="112">
        <v>0</v>
      </c>
    </row>
    <row r="48" spans="1:85" ht="18" customHeight="1" x14ac:dyDescent="0.25">
      <c r="A48" s="163" t="s">
        <v>33</v>
      </c>
      <c r="B48" s="100">
        <v>3178</v>
      </c>
      <c r="C48" s="98">
        <v>3200</v>
      </c>
      <c r="D48" s="97">
        <v>1574</v>
      </c>
      <c r="E48" s="97">
        <v>1403</v>
      </c>
      <c r="F48" s="97">
        <v>0</v>
      </c>
      <c r="G48" s="97">
        <v>0</v>
      </c>
      <c r="H48" s="97">
        <v>0</v>
      </c>
      <c r="I48" s="98">
        <v>0</v>
      </c>
      <c r="J48" s="97">
        <v>0</v>
      </c>
      <c r="K48" s="97">
        <v>0</v>
      </c>
      <c r="L48" s="97">
        <v>0</v>
      </c>
      <c r="M48" s="183">
        <v>0</v>
      </c>
      <c r="N48" s="99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  <c r="W48" s="95">
        <v>0</v>
      </c>
      <c r="X48" s="94">
        <v>0</v>
      </c>
      <c r="Y48" s="112">
        <v>0</v>
      </c>
      <c r="Z48" s="100">
        <v>39437</v>
      </c>
      <c r="AA48" s="98">
        <v>38319</v>
      </c>
      <c r="AB48" s="98">
        <v>18254</v>
      </c>
      <c r="AC48" s="98">
        <v>17630</v>
      </c>
      <c r="AD48" s="98">
        <v>0</v>
      </c>
      <c r="AE48" s="98">
        <v>0</v>
      </c>
      <c r="AF48" s="98">
        <v>0</v>
      </c>
      <c r="AG48" s="98">
        <v>0</v>
      </c>
      <c r="AH48" s="98">
        <v>0</v>
      </c>
      <c r="AI48" s="98">
        <v>0</v>
      </c>
      <c r="AJ48" s="97">
        <v>0</v>
      </c>
      <c r="AK48" s="183">
        <v>0</v>
      </c>
      <c r="AL48" s="99">
        <v>1039553.09</v>
      </c>
      <c r="AM48" s="95">
        <v>940404.43</v>
      </c>
      <c r="AN48" s="95">
        <v>431763.07</v>
      </c>
      <c r="AO48" s="95">
        <v>446031.22</v>
      </c>
      <c r="AP48" s="95">
        <v>0</v>
      </c>
      <c r="AQ48" s="95">
        <v>0</v>
      </c>
      <c r="AR48" s="95">
        <v>0</v>
      </c>
      <c r="AS48" s="95">
        <v>0</v>
      </c>
      <c r="AT48" s="95">
        <v>0</v>
      </c>
      <c r="AU48" s="95">
        <v>0</v>
      </c>
      <c r="AV48" s="94">
        <v>0</v>
      </c>
      <c r="AW48" s="112">
        <v>0</v>
      </c>
      <c r="AX48" s="99">
        <v>125801.8</v>
      </c>
      <c r="AY48" s="95">
        <v>104640.28</v>
      </c>
      <c r="AZ48" s="95">
        <v>45123.62</v>
      </c>
      <c r="BA48" s="95">
        <v>0</v>
      </c>
      <c r="BB48" s="95">
        <v>0</v>
      </c>
      <c r="BC48" s="95">
        <v>0</v>
      </c>
      <c r="BD48" s="95">
        <v>0</v>
      </c>
      <c r="BE48" s="95">
        <v>0</v>
      </c>
      <c r="BF48" s="95">
        <v>0</v>
      </c>
      <c r="BG48" s="95">
        <v>0</v>
      </c>
      <c r="BH48" s="94">
        <v>0</v>
      </c>
      <c r="BI48" s="94">
        <v>0</v>
      </c>
      <c r="BJ48" s="99">
        <v>43704.24</v>
      </c>
      <c r="BK48" s="95">
        <v>21732.13</v>
      </c>
      <c r="BL48" s="95">
        <v>1111.2</v>
      </c>
      <c r="BM48" s="95">
        <v>1286.1600000000001</v>
      </c>
      <c r="BN48" s="94">
        <v>0</v>
      </c>
      <c r="BO48" s="94">
        <v>0</v>
      </c>
      <c r="BP48" s="94">
        <v>0</v>
      </c>
      <c r="BQ48" s="95">
        <v>0</v>
      </c>
      <c r="BR48" s="95">
        <v>0</v>
      </c>
      <c r="BS48" s="95">
        <v>0</v>
      </c>
      <c r="BT48" s="94">
        <v>0</v>
      </c>
      <c r="BU48" s="112">
        <v>0</v>
      </c>
      <c r="BV48" s="106">
        <v>27534.03</v>
      </c>
      <c r="BW48" s="94">
        <v>6520.24</v>
      </c>
      <c r="BX48" s="94">
        <v>333.36</v>
      </c>
      <c r="BY48" s="94">
        <v>385.84</v>
      </c>
      <c r="BZ48" s="94">
        <v>0</v>
      </c>
      <c r="CA48" s="94">
        <v>0</v>
      </c>
      <c r="CB48" s="94">
        <v>0</v>
      </c>
      <c r="CC48" s="94">
        <v>0</v>
      </c>
      <c r="CD48" s="94">
        <v>0</v>
      </c>
      <c r="CE48" s="94">
        <v>0</v>
      </c>
      <c r="CF48" s="94">
        <v>0</v>
      </c>
      <c r="CG48" s="112">
        <v>0</v>
      </c>
    </row>
    <row r="49" spans="1:85" ht="18" customHeight="1" x14ac:dyDescent="0.25">
      <c r="A49" s="163" t="s">
        <v>34</v>
      </c>
      <c r="B49" s="100">
        <v>1289</v>
      </c>
      <c r="C49" s="98">
        <v>1611</v>
      </c>
      <c r="D49" s="97">
        <v>3175</v>
      </c>
      <c r="E49" s="97">
        <v>2414</v>
      </c>
      <c r="F49" s="97">
        <v>0</v>
      </c>
      <c r="G49" s="97">
        <v>0</v>
      </c>
      <c r="H49" s="97">
        <v>0</v>
      </c>
      <c r="I49" s="98">
        <v>0</v>
      </c>
      <c r="J49" s="97">
        <v>0</v>
      </c>
      <c r="K49" s="97">
        <v>0</v>
      </c>
      <c r="L49" s="97">
        <v>0</v>
      </c>
      <c r="M49" s="183">
        <v>0</v>
      </c>
      <c r="N49" s="99">
        <v>0</v>
      </c>
      <c r="O49" s="95">
        <v>0</v>
      </c>
      <c r="P49" s="95">
        <v>0</v>
      </c>
      <c r="Q49" s="95">
        <v>0</v>
      </c>
      <c r="R49" s="95">
        <v>0</v>
      </c>
      <c r="S49" s="95">
        <v>0</v>
      </c>
      <c r="T49" s="95">
        <v>0</v>
      </c>
      <c r="U49" s="95">
        <v>0</v>
      </c>
      <c r="V49" s="95">
        <v>0</v>
      </c>
      <c r="W49" s="95">
        <v>0</v>
      </c>
      <c r="X49" s="94">
        <v>0</v>
      </c>
      <c r="Y49" s="112">
        <v>0</v>
      </c>
      <c r="Z49" s="100">
        <v>69998</v>
      </c>
      <c r="AA49" s="98">
        <v>433695</v>
      </c>
      <c r="AB49" s="98">
        <v>348078</v>
      </c>
      <c r="AC49" s="98">
        <v>132322</v>
      </c>
      <c r="AD49" s="98">
        <v>0</v>
      </c>
      <c r="AE49" s="98">
        <v>0</v>
      </c>
      <c r="AF49" s="98">
        <v>0</v>
      </c>
      <c r="AG49" s="98">
        <v>0</v>
      </c>
      <c r="AH49" s="98">
        <v>0</v>
      </c>
      <c r="AI49" s="98">
        <v>0</v>
      </c>
      <c r="AJ49" s="97">
        <v>0</v>
      </c>
      <c r="AK49" s="183">
        <v>0</v>
      </c>
      <c r="AL49" s="99">
        <v>986853.31</v>
      </c>
      <c r="AM49" s="95">
        <v>1375035.35</v>
      </c>
      <c r="AN49" s="95">
        <v>1923720.24</v>
      </c>
      <c r="AO49" s="95">
        <v>1296728.6299999999</v>
      </c>
      <c r="AP49" s="95">
        <v>0</v>
      </c>
      <c r="AQ49" s="95">
        <v>0</v>
      </c>
      <c r="AR49" s="95">
        <v>0</v>
      </c>
      <c r="AS49" s="95">
        <v>0</v>
      </c>
      <c r="AT49" s="95">
        <v>0</v>
      </c>
      <c r="AU49" s="95">
        <v>0</v>
      </c>
      <c r="AV49" s="94">
        <v>0</v>
      </c>
      <c r="AW49" s="112">
        <v>0</v>
      </c>
      <c r="AX49" s="99">
        <v>55306.239999999998</v>
      </c>
      <c r="AY49" s="95">
        <v>62332.1</v>
      </c>
      <c r="AZ49" s="95">
        <v>95664.05</v>
      </c>
      <c r="BA49" s="95">
        <v>66716.070000000007</v>
      </c>
      <c r="BB49" s="95">
        <v>0</v>
      </c>
      <c r="BC49" s="95">
        <v>0</v>
      </c>
      <c r="BD49" s="95">
        <v>0</v>
      </c>
      <c r="BE49" s="95">
        <v>0</v>
      </c>
      <c r="BF49" s="95">
        <v>0</v>
      </c>
      <c r="BG49" s="95">
        <v>0</v>
      </c>
      <c r="BH49" s="94">
        <v>0</v>
      </c>
      <c r="BI49" s="94">
        <v>0</v>
      </c>
      <c r="BJ49" s="99">
        <v>19016.55</v>
      </c>
      <c r="BK49" s="95">
        <v>13990.2</v>
      </c>
      <c r="BL49" s="95">
        <v>2970.87</v>
      </c>
      <c r="BM49" s="95">
        <v>3322.6</v>
      </c>
      <c r="BN49" s="94">
        <v>0</v>
      </c>
      <c r="BO49" s="94">
        <v>0</v>
      </c>
      <c r="BP49" s="94">
        <v>0</v>
      </c>
      <c r="BQ49" s="95">
        <v>0</v>
      </c>
      <c r="BR49" s="95">
        <v>0</v>
      </c>
      <c r="BS49" s="95">
        <v>0</v>
      </c>
      <c r="BT49" s="94">
        <v>0</v>
      </c>
      <c r="BU49" s="112">
        <v>0</v>
      </c>
      <c r="BV49" s="106">
        <v>10458.280000000001</v>
      </c>
      <c r="BW49" s="94">
        <v>4196.22</v>
      </c>
      <c r="BX49" s="94">
        <v>891.29</v>
      </c>
      <c r="BY49" s="94">
        <v>995.49</v>
      </c>
      <c r="BZ49" s="94">
        <v>0</v>
      </c>
      <c r="CA49" s="94">
        <v>0</v>
      </c>
      <c r="CB49" s="94">
        <v>0</v>
      </c>
      <c r="CC49" s="94">
        <v>0</v>
      </c>
      <c r="CD49" s="94">
        <v>0</v>
      </c>
      <c r="CE49" s="94">
        <v>0</v>
      </c>
      <c r="CF49" s="94">
        <v>0</v>
      </c>
      <c r="CG49" s="112">
        <v>0</v>
      </c>
    </row>
    <row r="50" spans="1:85" ht="18" customHeight="1" x14ac:dyDescent="0.25">
      <c r="A50" s="163" t="s">
        <v>153</v>
      </c>
      <c r="B50" s="100">
        <v>0</v>
      </c>
      <c r="C50" s="98">
        <v>0</v>
      </c>
      <c r="D50" s="97">
        <v>0</v>
      </c>
      <c r="E50" s="97">
        <v>3685</v>
      </c>
      <c r="F50" s="97">
        <v>12977</v>
      </c>
      <c r="G50" s="97">
        <v>12567</v>
      </c>
      <c r="H50" s="97">
        <v>12047</v>
      </c>
      <c r="I50" s="97">
        <v>11428</v>
      </c>
      <c r="J50" s="97">
        <v>10947</v>
      </c>
      <c r="K50" s="97">
        <v>10580</v>
      </c>
      <c r="L50" s="97">
        <v>10023</v>
      </c>
      <c r="M50" s="183">
        <v>9579</v>
      </c>
      <c r="N50" s="99">
        <v>0</v>
      </c>
      <c r="O50" s="95">
        <v>0</v>
      </c>
      <c r="P50" s="95">
        <v>0</v>
      </c>
      <c r="Q50" s="95">
        <v>0</v>
      </c>
      <c r="R50" s="95">
        <v>0</v>
      </c>
      <c r="S50" s="95">
        <v>0</v>
      </c>
      <c r="T50" s="95">
        <v>0</v>
      </c>
      <c r="U50" s="95">
        <v>0</v>
      </c>
      <c r="V50" s="95">
        <v>0</v>
      </c>
      <c r="W50" s="95">
        <v>0</v>
      </c>
      <c r="X50" s="94">
        <v>0</v>
      </c>
      <c r="Y50" s="112">
        <v>0</v>
      </c>
      <c r="Z50" s="100">
        <v>0</v>
      </c>
      <c r="AA50" s="98">
        <v>0</v>
      </c>
      <c r="AB50" s="98">
        <v>0</v>
      </c>
      <c r="AC50" s="98">
        <v>72724</v>
      </c>
      <c r="AD50" s="98">
        <v>332339</v>
      </c>
      <c r="AE50" s="98">
        <v>342914</v>
      </c>
      <c r="AF50" s="98">
        <v>323800</v>
      </c>
      <c r="AG50" s="98">
        <v>317203</v>
      </c>
      <c r="AH50" s="98">
        <v>312761</v>
      </c>
      <c r="AI50" s="98">
        <v>303150</v>
      </c>
      <c r="AJ50" s="97">
        <v>294551</v>
      </c>
      <c r="AK50" s="183">
        <v>274627</v>
      </c>
      <c r="AL50" s="99">
        <v>0</v>
      </c>
      <c r="AM50" s="95">
        <v>0</v>
      </c>
      <c r="AN50" s="95">
        <v>0</v>
      </c>
      <c r="AO50" s="95">
        <v>6889067.0300000003</v>
      </c>
      <c r="AP50" s="95">
        <v>32753459.329999998</v>
      </c>
      <c r="AQ50" s="95">
        <v>32795897.629999999</v>
      </c>
      <c r="AR50" s="95">
        <v>31769590.07</v>
      </c>
      <c r="AS50" s="95">
        <v>30874279.699999999</v>
      </c>
      <c r="AT50" s="95">
        <v>30030423.960000001</v>
      </c>
      <c r="AU50" s="95">
        <v>30021233.16</v>
      </c>
      <c r="AV50" s="94">
        <v>28844912.75</v>
      </c>
      <c r="AW50" s="112">
        <v>28361406.879999999</v>
      </c>
      <c r="AX50" s="99">
        <v>0</v>
      </c>
      <c r="AY50" s="95">
        <v>0</v>
      </c>
      <c r="AZ50" s="95">
        <v>0</v>
      </c>
      <c r="BA50" s="95">
        <v>535425.59</v>
      </c>
      <c r="BB50" s="95">
        <v>2738909.2</v>
      </c>
      <c r="BC50" s="95">
        <v>2969361.08</v>
      </c>
      <c r="BD50" s="95">
        <v>2947639.11</v>
      </c>
      <c r="BE50" s="95">
        <v>2887019.84</v>
      </c>
      <c r="BF50" s="95">
        <v>3078776.75</v>
      </c>
      <c r="BG50" s="95">
        <v>3023089.42</v>
      </c>
      <c r="BH50" s="94">
        <v>2944595.54</v>
      </c>
      <c r="BI50" s="94">
        <v>2902191.65</v>
      </c>
      <c r="BJ50" s="99">
        <v>0</v>
      </c>
      <c r="BK50" s="95">
        <v>0</v>
      </c>
      <c r="BL50" s="95">
        <v>0</v>
      </c>
      <c r="BM50" s="95">
        <v>71433.210000000006</v>
      </c>
      <c r="BN50" s="94">
        <v>446879.71</v>
      </c>
      <c r="BO50" s="94">
        <v>471768.05</v>
      </c>
      <c r="BP50" s="94">
        <v>420261.05</v>
      </c>
      <c r="BQ50" s="95">
        <v>411970.51</v>
      </c>
      <c r="BR50" s="106">
        <v>403650.66</v>
      </c>
      <c r="BS50" s="94">
        <v>397153.44</v>
      </c>
      <c r="BT50" s="94">
        <v>384139.62</v>
      </c>
      <c r="BU50" s="112">
        <v>369926.26</v>
      </c>
      <c r="BV50" s="106">
        <v>0</v>
      </c>
      <c r="BW50" s="94">
        <v>0</v>
      </c>
      <c r="BX50" s="94">
        <v>0</v>
      </c>
      <c r="BY50" s="94">
        <v>21479.4</v>
      </c>
      <c r="BZ50" s="95">
        <v>134083.12</v>
      </c>
      <c r="CA50" s="94">
        <v>141593.88</v>
      </c>
      <c r="CB50" s="94">
        <v>126386.77</v>
      </c>
      <c r="CC50" s="94">
        <v>123992.3</v>
      </c>
      <c r="CD50" s="94">
        <v>121700.7</v>
      </c>
      <c r="CE50" s="94">
        <v>119529.94</v>
      </c>
      <c r="CF50" s="94">
        <v>115858.53</v>
      </c>
      <c r="CG50" s="112">
        <v>111415.45</v>
      </c>
    </row>
    <row r="51" spans="1:85" ht="18" customHeight="1" x14ac:dyDescent="0.25">
      <c r="A51" s="163" t="s">
        <v>154</v>
      </c>
      <c r="B51" s="100">
        <v>0</v>
      </c>
      <c r="C51" s="98">
        <v>0</v>
      </c>
      <c r="D51" s="97">
        <v>0</v>
      </c>
      <c r="E51" s="97">
        <v>708</v>
      </c>
      <c r="F51" s="97">
        <v>1770</v>
      </c>
      <c r="G51" s="97">
        <v>1750</v>
      </c>
      <c r="H51" s="97">
        <v>1727</v>
      </c>
      <c r="I51" s="97">
        <v>1692</v>
      </c>
      <c r="J51" s="97">
        <v>1675</v>
      </c>
      <c r="K51" s="97">
        <v>1653</v>
      </c>
      <c r="L51" s="97">
        <v>1631</v>
      </c>
      <c r="M51" s="183">
        <v>1638</v>
      </c>
      <c r="N51" s="99">
        <v>0</v>
      </c>
      <c r="O51" s="95">
        <v>0</v>
      </c>
      <c r="P51" s="95">
        <v>0</v>
      </c>
      <c r="Q51" s="95">
        <v>0</v>
      </c>
      <c r="R51" s="95">
        <v>0</v>
      </c>
      <c r="S51" s="95">
        <v>0</v>
      </c>
      <c r="T51" s="95">
        <v>0</v>
      </c>
      <c r="U51" s="95">
        <v>0</v>
      </c>
      <c r="V51" s="95">
        <v>0</v>
      </c>
      <c r="W51" s="95">
        <v>0</v>
      </c>
      <c r="X51" s="94">
        <v>0</v>
      </c>
      <c r="Y51" s="112">
        <v>0</v>
      </c>
      <c r="Z51" s="100">
        <v>0</v>
      </c>
      <c r="AA51" s="98">
        <v>0</v>
      </c>
      <c r="AB51" s="98">
        <v>0</v>
      </c>
      <c r="AC51" s="98">
        <v>2749</v>
      </c>
      <c r="AD51" s="98">
        <v>6763</v>
      </c>
      <c r="AE51" s="98">
        <v>6745</v>
      </c>
      <c r="AF51" s="98">
        <v>6465</v>
      </c>
      <c r="AG51" s="98">
        <v>6407</v>
      </c>
      <c r="AH51" s="98">
        <v>6356</v>
      </c>
      <c r="AI51" s="98">
        <v>6362</v>
      </c>
      <c r="AJ51" s="97">
        <v>6663</v>
      </c>
      <c r="AK51" s="183">
        <v>6926</v>
      </c>
      <c r="AL51" s="99">
        <v>0</v>
      </c>
      <c r="AM51" s="95">
        <v>0</v>
      </c>
      <c r="AN51" s="95">
        <v>0</v>
      </c>
      <c r="AO51" s="95">
        <v>515773.28</v>
      </c>
      <c r="AP51" s="95">
        <v>1298953.6399999999</v>
      </c>
      <c r="AQ51" s="95">
        <v>1266903.71</v>
      </c>
      <c r="AR51" s="95">
        <v>1233832.29</v>
      </c>
      <c r="AS51" s="95">
        <v>1223707.8999999999</v>
      </c>
      <c r="AT51" s="95">
        <v>1231197.27</v>
      </c>
      <c r="AU51" s="95">
        <v>1248411.3899999999</v>
      </c>
      <c r="AV51" s="94">
        <v>1326995.17</v>
      </c>
      <c r="AW51" s="112">
        <v>1436574.78</v>
      </c>
      <c r="AX51" s="99">
        <v>0</v>
      </c>
      <c r="AY51" s="95">
        <v>0</v>
      </c>
      <c r="AZ51" s="95">
        <v>0</v>
      </c>
      <c r="BA51" s="95">
        <v>16610.41</v>
      </c>
      <c r="BB51" s="95">
        <v>41126.080000000002</v>
      </c>
      <c r="BC51" s="95">
        <v>41519.57</v>
      </c>
      <c r="BD51" s="95">
        <v>40334.54</v>
      </c>
      <c r="BE51" s="95">
        <v>40789.339999999997</v>
      </c>
      <c r="BF51" s="95">
        <v>43651.31</v>
      </c>
      <c r="BG51" s="95">
        <v>44329.35</v>
      </c>
      <c r="BH51" s="94">
        <v>47753.31</v>
      </c>
      <c r="BI51" s="94">
        <v>52137.51</v>
      </c>
      <c r="BJ51" s="99">
        <v>0</v>
      </c>
      <c r="BK51" s="95">
        <v>0</v>
      </c>
      <c r="BL51" s="95">
        <v>0</v>
      </c>
      <c r="BM51" s="95">
        <v>290.64</v>
      </c>
      <c r="BN51" s="94">
        <v>1166.06</v>
      </c>
      <c r="BO51" s="94">
        <v>1149.8900000000001</v>
      </c>
      <c r="BP51" s="94">
        <v>873.38</v>
      </c>
      <c r="BQ51" s="95">
        <v>1025.45</v>
      </c>
      <c r="BR51" s="106">
        <v>948.47</v>
      </c>
      <c r="BS51" s="94">
        <v>900.95</v>
      </c>
      <c r="BT51" s="94">
        <v>1058.0999999999999</v>
      </c>
      <c r="BU51" s="112">
        <v>1161.3399999999999</v>
      </c>
      <c r="BV51" s="106">
        <v>0</v>
      </c>
      <c r="BW51" s="94">
        <v>0</v>
      </c>
      <c r="BX51" s="94">
        <v>0</v>
      </c>
      <c r="BY51" s="94">
        <v>87.25</v>
      </c>
      <c r="BZ51" s="95">
        <v>349.1</v>
      </c>
      <c r="CA51" s="94">
        <v>343.97</v>
      </c>
      <c r="CB51" s="94">
        <v>261.94</v>
      </c>
      <c r="CC51" s="94">
        <v>307.57</v>
      </c>
      <c r="CD51" s="94">
        <v>283.66000000000003</v>
      </c>
      <c r="CE51" s="94">
        <v>269.42</v>
      </c>
      <c r="CF51" s="94">
        <v>316.52999999999997</v>
      </c>
      <c r="CG51" s="112">
        <v>348.34</v>
      </c>
    </row>
    <row r="52" spans="1:85" ht="18" customHeight="1" x14ac:dyDescent="0.25">
      <c r="A52" s="163" t="s">
        <v>155</v>
      </c>
      <c r="B52" s="100">
        <v>0</v>
      </c>
      <c r="C52" s="98">
        <v>0</v>
      </c>
      <c r="D52" s="97">
        <v>0</v>
      </c>
      <c r="E52" s="97">
        <v>0</v>
      </c>
      <c r="F52" s="97">
        <v>17</v>
      </c>
      <c r="G52" s="97">
        <v>16</v>
      </c>
      <c r="H52" s="97">
        <v>15</v>
      </c>
      <c r="I52" s="98">
        <v>15</v>
      </c>
      <c r="J52" s="97">
        <v>12</v>
      </c>
      <c r="K52" s="97">
        <v>12</v>
      </c>
      <c r="L52" s="97">
        <v>11</v>
      </c>
      <c r="M52" s="183">
        <v>9</v>
      </c>
      <c r="N52" s="99">
        <v>0</v>
      </c>
      <c r="O52" s="95">
        <v>0</v>
      </c>
      <c r="P52" s="95">
        <v>0</v>
      </c>
      <c r="Q52" s="95">
        <v>0</v>
      </c>
      <c r="R52" s="95">
        <v>0</v>
      </c>
      <c r="S52" s="95">
        <v>0</v>
      </c>
      <c r="T52" s="95">
        <v>0</v>
      </c>
      <c r="U52" s="95">
        <v>0</v>
      </c>
      <c r="V52" s="95">
        <v>0</v>
      </c>
      <c r="W52" s="95">
        <v>0</v>
      </c>
      <c r="X52" s="94">
        <v>0</v>
      </c>
      <c r="Y52" s="112">
        <v>0</v>
      </c>
      <c r="Z52" s="100">
        <v>0</v>
      </c>
      <c r="AA52" s="98">
        <v>0</v>
      </c>
      <c r="AB52" s="98">
        <v>0</v>
      </c>
      <c r="AC52" s="98">
        <v>0</v>
      </c>
      <c r="AD52" s="98">
        <v>127098</v>
      </c>
      <c r="AE52" s="98">
        <v>92518</v>
      </c>
      <c r="AF52" s="98">
        <v>84752</v>
      </c>
      <c r="AG52" s="98">
        <v>86032</v>
      </c>
      <c r="AH52" s="98">
        <v>54910</v>
      </c>
      <c r="AI52" s="98">
        <v>76410</v>
      </c>
      <c r="AJ52" s="97">
        <v>79010</v>
      </c>
      <c r="AK52" s="183">
        <v>52010</v>
      </c>
      <c r="AL52" s="99">
        <v>0</v>
      </c>
      <c r="AM52" s="95">
        <v>0</v>
      </c>
      <c r="AN52" s="95">
        <v>0</v>
      </c>
      <c r="AO52" s="95">
        <v>0</v>
      </c>
      <c r="AP52" s="95">
        <v>76258.8</v>
      </c>
      <c r="AQ52" s="95">
        <v>55510.8</v>
      </c>
      <c r="AR52" s="95">
        <v>50851.199999999997</v>
      </c>
      <c r="AS52" s="95">
        <v>51619.199999999997</v>
      </c>
      <c r="AT52" s="95">
        <v>33318</v>
      </c>
      <c r="AU52" s="95">
        <v>48138.3</v>
      </c>
      <c r="AV52" s="94">
        <v>49776.3</v>
      </c>
      <c r="AW52" s="112">
        <v>33355.300000000003</v>
      </c>
      <c r="AX52" s="99">
        <v>0</v>
      </c>
      <c r="AY52" s="95">
        <v>0</v>
      </c>
      <c r="AZ52" s="95">
        <v>0</v>
      </c>
      <c r="BA52" s="95">
        <v>508.27</v>
      </c>
      <c r="BB52" s="95">
        <v>4651.29</v>
      </c>
      <c r="BC52" s="95">
        <v>4191.21</v>
      </c>
      <c r="BD52" s="95">
        <v>3953.64</v>
      </c>
      <c r="BE52" s="95">
        <v>4532.33</v>
      </c>
      <c r="BF52" s="95">
        <v>3430.41</v>
      </c>
      <c r="BG52" s="95">
        <v>5073.03</v>
      </c>
      <c r="BH52" s="94">
        <v>4876.6400000000003</v>
      </c>
      <c r="BI52" s="94">
        <v>3407.85</v>
      </c>
      <c r="BJ52" s="99">
        <v>0</v>
      </c>
      <c r="BK52" s="95">
        <v>0</v>
      </c>
      <c r="BL52" s="95">
        <v>0</v>
      </c>
      <c r="BM52" s="95">
        <v>0</v>
      </c>
      <c r="BN52" s="94">
        <v>145.19999999999999</v>
      </c>
      <c r="BO52" s="94">
        <v>168.8</v>
      </c>
      <c r="BP52" s="94">
        <v>174</v>
      </c>
      <c r="BQ52" s="95">
        <v>135.19999999999999</v>
      </c>
      <c r="BR52" s="106">
        <v>135.19999999999999</v>
      </c>
      <c r="BS52" s="94">
        <v>194.8</v>
      </c>
      <c r="BT52" s="94">
        <v>270.39999999999998</v>
      </c>
      <c r="BU52" s="112">
        <v>135.19999999999999</v>
      </c>
      <c r="BV52" s="106">
        <v>0</v>
      </c>
      <c r="BW52" s="94">
        <v>0</v>
      </c>
      <c r="BX52" s="94">
        <v>0</v>
      </c>
      <c r="BY52" s="94">
        <v>0</v>
      </c>
      <c r="BZ52" s="95">
        <v>43.56</v>
      </c>
      <c r="CA52" s="94">
        <v>50.64</v>
      </c>
      <c r="CB52" s="94">
        <v>52.2</v>
      </c>
      <c r="CC52" s="94">
        <v>40.56</v>
      </c>
      <c r="CD52" s="94">
        <v>40.56</v>
      </c>
      <c r="CE52" s="94">
        <v>58.44</v>
      </c>
      <c r="CF52" s="94">
        <v>81.12</v>
      </c>
      <c r="CG52" s="112">
        <v>40.56</v>
      </c>
    </row>
    <row r="53" spans="1:85" ht="18" customHeight="1" x14ac:dyDescent="0.25">
      <c r="A53" s="163" t="s">
        <v>156</v>
      </c>
      <c r="B53" s="100">
        <v>0</v>
      </c>
      <c r="C53" s="98">
        <v>0</v>
      </c>
      <c r="D53" s="97">
        <v>0</v>
      </c>
      <c r="E53" s="97">
        <v>0</v>
      </c>
      <c r="F53" s="97">
        <v>2702</v>
      </c>
      <c r="G53" s="97">
        <v>2535</v>
      </c>
      <c r="H53" s="97">
        <v>2441</v>
      </c>
      <c r="I53" s="97">
        <v>2317</v>
      </c>
      <c r="J53" s="97">
        <v>2221</v>
      </c>
      <c r="K53" s="97">
        <v>2162</v>
      </c>
      <c r="L53" s="97">
        <v>1977</v>
      </c>
      <c r="M53" s="183">
        <v>1877</v>
      </c>
      <c r="N53" s="99">
        <v>0</v>
      </c>
      <c r="O53" s="95">
        <v>0</v>
      </c>
      <c r="P53" s="95">
        <v>0</v>
      </c>
      <c r="Q53" s="95">
        <v>0</v>
      </c>
      <c r="R53" s="95">
        <v>0</v>
      </c>
      <c r="S53" s="95">
        <v>0</v>
      </c>
      <c r="T53" s="95">
        <v>0</v>
      </c>
      <c r="U53" s="95">
        <v>0</v>
      </c>
      <c r="V53" s="95">
        <v>0</v>
      </c>
      <c r="W53" s="95">
        <v>0</v>
      </c>
      <c r="X53" s="94">
        <v>0</v>
      </c>
      <c r="Y53" s="112">
        <v>0</v>
      </c>
      <c r="Z53" s="100">
        <v>0</v>
      </c>
      <c r="AA53" s="98">
        <v>0</v>
      </c>
      <c r="AB53" s="98">
        <v>0</v>
      </c>
      <c r="AC53" s="98">
        <v>0</v>
      </c>
      <c r="AD53" s="98">
        <v>34787</v>
      </c>
      <c r="AE53" s="98">
        <v>33093</v>
      </c>
      <c r="AF53" s="98">
        <v>32222</v>
      </c>
      <c r="AG53" s="98">
        <v>28882</v>
      </c>
      <c r="AH53" s="98">
        <v>28483</v>
      </c>
      <c r="AI53" s="98">
        <v>27898</v>
      </c>
      <c r="AJ53" s="97">
        <v>25153</v>
      </c>
      <c r="AK53" s="183">
        <v>22562</v>
      </c>
      <c r="AL53" s="99">
        <v>0</v>
      </c>
      <c r="AM53" s="95">
        <v>0</v>
      </c>
      <c r="AN53" s="95">
        <v>0</v>
      </c>
      <c r="AO53" s="95">
        <v>0</v>
      </c>
      <c r="AP53" s="95">
        <v>872313.7</v>
      </c>
      <c r="AQ53" s="95">
        <v>830778.63</v>
      </c>
      <c r="AR53" s="95">
        <v>816795.91</v>
      </c>
      <c r="AS53" s="95">
        <v>726857.62</v>
      </c>
      <c r="AT53" s="95">
        <v>740269.85</v>
      </c>
      <c r="AU53" s="95">
        <v>721298.22</v>
      </c>
      <c r="AV53" s="94">
        <v>664605.74</v>
      </c>
      <c r="AW53" s="112">
        <v>636424.43000000005</v>
      </c>
      <c r="AX53" s="99">
        <v>0</v>
      </c>
      <c r="AY53" s="95">
        <v>0</v>
      </c>
      <c r="AZ53" s="95">
        <v>0</v>
      </c>
      <c r="BA53" s="95">
        <v>41355.19</v>
      </c>
      <c r="BB53" s="95">
        <v>84438.75</v>
      </c>
      <c r="BC53" s="95">
        <v>85407.69</v>
      </c>
      <c r="BD53" s="95">
        <v>84660.52</v>
      </c>
      <c r="BE53" s="95">
        <v>84176.6</v>
      </c>
      <c r="BF53" s="95">
        <v>98219.1</v>
      </c>
      <c r="BG53" s="95">
        <v>96664.28</v>
      </c>
      <c r="BH53" s="94">
        <v>89479.6</v>
      </c>
      <c r="BI53" s="94">
        <v>85152.13</v>
      </c>
      <c r="BJ53" s="99">
        <v>0</v>
      </c>
      <c r="BK53" s="95">
        <v>0</v>
      </c>
      <c r="BL53" s="95">
        <v>0</v>
      </c>
      <c r="BM53" s="95">
        <v>0</v>
      </c>
      <c r="BN53" s="94">
        <v>3363.49</v>
      </c>
      <c r="BO53" s="94">
        <v>3110.4</v>
      </c>
      <c r="BP53" s="94">
        <v>2739.06</v>
      </c>
      <c r="BQ53" s="95">
        <v>2104.6</v>
      </c>
      <c r="BR53" s="106">
        <v>2605.92</v>
      </c>
      <c r="BS53" s="94">
        <v>2288.23</v>
      </c>
      <c r="BT53" s="94">
        <v>2059.42</v>
      </c>
      <c r="BU53" s="112">
        <v>1382.11</v>
      </c>
      <c r="BV53" s="106">
        <v>0</v>
      </c>
      <c r="BW53" s="94">
        <v>0</v>
      </c>
      <c r="BX53" s="94">
        <v>0</v>
      </c>
      <c r="BY53" s="94">
        <v>0</v>
      </c>
      <c r="BZ53" s="95">
        <v>1008.21</v>
      </c>
      <c r="CA53" s="94">
        <v>923.03</v>
      </c>
      <c r="CB53" s="94">
        <v>821.7</v>
      </c>
      <c r="CC53" s="94">
        <v>631.38</v>
      </c>
      <c r="CD53" s="94">
        <v>781.76</v>
      </c>
      <c r="CE53" s="94">
        <v>686.45</v>
      </c>
      <c r="CF53" s="94">
        <v>617.79999999999995</v>
      </c>
      <c r="CG53" s="112">
        <v>414.6</v>
      </c>
    </row>
    <row r="54" spans="1:85" ht="18" customHeight="1" x14ac:dyDescent="0.25">
      <c r="A54" s="163" t="s">
        <v>157</v>
      </c>
      <c r="B54" s="100">
        <v>0</v>
      </c>
      <c r="C54" s="98">
        <v>0</v>
      </c>
      <c r="D54" s="97">
        <v>0</v>
      </c>
      <c r="E54" s="97">
        <v>0</v>
      </c>
      <c r="F54" s="97">
        <v>1</v>
      </c>
      <c r="G54" s="97">
        <v>1</v>
      </c>
      <c r="H54" s="97">
        <v>1</v>
      </c>
      <c r="I54" s="98">
        <v>1</v>
      </c>
      <c r="J54" s="97">
        <v>1</v>
      </c>
      <c r="K54" s="97">
        <v>1</v>
      </c>
      <c r="L54" s="97">
        <v>1</v>
      </c>
      <c r="M54" s="183">
        <v>0</v>
      </c>
      <c r="N54" s="99">
        <v>0</v>
      </c>
      <c r="O54" s="95">
        <v>0</v>
      </c>
      <c r="P54" s="95">
        <v>0</v>
      </c>
      <c r="Q54" s="95">
        <v>0</v>
      </c>
      <c r="R54" s="95">
        <v>0</v>
      </c>
      <c r="S54" s="95">
        <v>0</v>
      </c>
      <c r="T54" s="95">
        <v>0</v>
      </c>
      <c r="U54" s="95">
        <v>0</v>
      </c>
      <c r="V54" s="95">
        <v>0</v>
      </c>
      <c r="W54" s="95">
        <v>0</v>
      </c>
      <c r="X54" s="94">
        <v>0</v>
      </c>
      <c r="Y54" s="112">
        <v>0</v>
      </c>
      <c r="Z54" s="100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7">
        <v>0</v>
      </c>
      <c r="AK54" s="183">
        <v>0</v>
      </c>
      <c r="AL54" s="99">
        <v>0</v>
      </c>
      <c r="AM54" s="95">
        <v>0</v>
      </c>
      <c r="AN54" s="95">
        <v>0</v>
      </c>
      <c r="AO54" s="95">
        <v>0</v>
      </c>
      <c r="AP54" s="95">
        <v>24000</v>
      </c>
      <c r="AQ54" s="95">
        <v>24000</v>
      </c>
      <c r="AR54" s="95">
        <v>24000</v>
      </c>
      <c r="AS54" s="95">
        <v>24000</v>
      </c>
      <c r="AT54" s="95">
        <v>25200</v>
      </c>
      <c r="AU54" s="95">
        <v>25200</v>
      </c>
      <c r="AV54" s="94">
        <v>25200</v>
      </c>
      <c r="AW54" s="112">
        <v>0</v>
      </c>
      <c r="AX54" s="99">
        <v>0</v>
      </c>
      <c r="AY54" s="95">
        <v>0</v>
      </c>
      <c r="AZ54" s="95">
        <v>0</v>
      </c>
      <c r="BA54" s="95">
        <v>802.8</v>
      </c>
      <c r="BB54" s="95">
        <v>1086.6600000000001</v>
      </c>
      <c r="BC54" s="95">
        <v>1185.46</v>
      </c>
      <c r="BD54" s="95">
        <v>1284.24</v>
      </c>
      <c r="BE54" s="95">
        <v>1198.0999999999999</v>
      </c>
      <c r="BF54" s="95">
        <v>1362.82</v>
      </c>
      <c r="BG54" s="95">
        <v>1467.66</v>
      </c>
      <c r="BH54" s="94">
        <v>1572.5</v>
      </c>
      <c r="BI54" s="94">
        <v>0</v>
      </c>
      <c r="BJ54" s="99">
        <v>0</v>
      </c>
      <c r="BK54" s="95">
        <v>0</v>
      </c>
      <c r="BL54" s="95">
        <v>0</v>
      </c>
      <c r="BM54" s="95">
        <v>0</v>
      </c>
      <c r="BN54" s="94">
        <v>30.4</v>
      </c>
      <c r="BO54" s="94">
        <v>30.4</v>
      </c>
      <c r="BP54" s="94">
        <v>30.4</v>
      </c>
      <c r="BQ54" s="95">
        <v>30.4</v>
      </c>
      <c r="BR54" s="106">
        <v>30.4</v>
      </c>
      <c r="BS54" s="94">
        <v>30.4</v>
      </c>
      <c r="BT54" s="94">
        <v>0</v>
      </c>
      <c r="BU54" s="112">
        <v>0</v>
      </c>
      <c r="BV54" s="106">
        <v>0</v>
      </c>
      <c r="BW54" s="94">
        <v>0</v>
      </c>
      <c r="BX54" s="94">
        <v>0</v>
      </c>
      <c r="BY54" s="94">
        <v>0</v>
      </c>
      <c r="BZ54" s="95">
        <v>9.1199999999999992</v>
      </c>
      <c r="CA54" s="94">
        <v>9.1199999999999992</v>
      </c>
      <c r="CB54" s="94">
        <v>9.1199999999999992</v>
      </c>
      <c r="CC54" s="94">
        <v>9.1199999999999992</v>
      </c>
      <c r="CD54" s="94">
        <v>9.1199999999999992</v>
      </c>
      <c r="CE54" s="94">
        <v>9.1199999999999992</v>
      </c>
      <c r="CF54" s="94">
        <v>0</v>
      </c>
      <c r="CG54" s="112">
        <v>0</v>
      </c>
    </row>
    <row r="55" spans="1:85" ht="18" customHeight="1" x14ac:dyDescent="0.25">
      <c r="A55" s="163" t="s">
        <v>158</v>
      </c>
      <c r="B55" s="100">
        <v>0</v>
      </c>
      <c r="C55" s="98">
        <v>0</v>
      </c>
      <c r="D55" s="97">
        <v>0</v>
      </c>
      <c r="E55" s="97">
        <v>0</v>
      </c>
      <c r="F55" s="97">
        <v>1</v>
      </c>
      <c r="G55" s="97">
        <v>1</v>
      </c>
      <c r="H55" s="97">
        <v>2</v>
      </c>
      <c r="I55" s="98">
        <v>3</v>
      </c>
      <c r="J55" s="97">
        <v>2</v>
      </c>
      <c r="K55" s="97">
        <v>2</v>
      </c>
      <c r="L55" s="97">
        <v>2</v>
      </c>
      <c r="M55" s="183">
        <v>2</v>
      </c>
      <c r="N55" s="99">
        <v>0</v>
      </c>
      <c r="O55" s="95">
        <v>0</v>
      </c>
      <c r="P55" s="95">
        <v>0</v>
      </c>
      <c r="Q55" s="95">
        <v>0</v>
      </c>
      <c r="R55" s="95">
        <v>0</v>
      </c>
      <c r="S55" s="95">
        <v>0</v>
      </c>
      <c r="T55" s="95">
        <v>0</v>
      </c>
      <c r="U55" s="95">
        <v>0</v>
      </c>
      <c r="V55" s="95">
        <v>0</v>
      </c>
      <c r="W55" s="95">
        <v>0</v>
      </c>
      <c r="X55" s="94">
        <v>0</v>
      </c>
      <c r="Y55" s="112">
        <v>0</v>
      </c>
      <c r="Z55" s="100">
        <v>0</v>
      </c>
      <c r="AA55" s="98">
        <v>0</v>
      </c>
      <c r="AB55" s="98">
        <v>0</v>
      </c>
      <c r="AC55" s="98">
        <v>0</v>
      </c>
      <c r="AD55" s="98">
        <v>6500</v>
      </c>
      <c r="AE55" s="98">
        <v>6500</v>
      </c>
      <c r="AF55" s="98">
        <v>7178</v>
      </c>
      <c r="AG55" s="98">
        <v>14178</v>
      </c>
      <c r="AH55" s="98">
        <v>14178</v>
      </c>
      <c r="AI55" s="98">
        <v>14178</v>
      </c>
      <c r="AJ55" s="97">
        <v>14178</v>
      </c>
      <c r="AK55" s="183">
        <v>23258</v>
      </c>
      <c r="AL55" s="99">
        <v>0</v>
      </c>
      <c r="AM55" s="95">
        <v>0</v>
      </c>
      <c r="AN55" s="95">
        <v>0</v>
      </c>
      <c r="AO55" s="95">
        <v>0</v>
      </c>
      <c r="AP55" s="95">
        <v>13650</v>
      </c>
      <c r="AQ55" s="95">
        <v>13650</v>
      </c>
      <c r="AR55" s="95">
        <v>15073.8</v>
      </c>
      <c r="AS55" s="95">
        <v>29773.8</v>
      </c>
      <c r="AT55" s="95">
        <v>30527.49</v>
      </c>
      <c r="AU55" s="95">
        <v>31262.49</v>
      </c>
      <c r="AV55" s="94">
        <v>31262.49</v>
      </c>
      <c r="AW55" s="112">
        <v>42583.98</v>
      </c>
      <c r="AX55" s="99">
        <v>0</v>
      </c>
      <c r="AY55" s="95">
        <v>0</v>
      </c>
      <c r="AZ55" s="95">
        <v>0</v>
      </c>
      <c r="BA55" s="95">
        <v>403.28</v>
      </c>
      <c r="BB55" s="95">
        <v>415.58</v>
      </c>
      <c r="BC55" s="95">
        <v>411.49</v>
      </c>
      <c r="BD55" s="95">
        <v>399.57</v>
      </c>
      <c r="BE55" s="95">
        <v>843.48</v>
      </c>
      <c r="BF55" s="95">
        <v>770.41</v>
      </c>
      <c r="BG55" s="95">
        <v>714.59</v>
      </c>
      <c r="BH55" s="94">
        <v>669.32</v>
      </c>
      <c r="BI55" s="94">
        <v>850.98</v>
      </c>
      <c r="BJ55" s="99">
        <v>0</v>
      </c>
      <c r="BK55" s="95">
        <v>0</v>
      </c>
      <c r="BL55" s="95">
        <v>0</v>
      </c>
      <c r="BM55" s="95">
        <v>0</v>
      </c>
      <c r="BN55" s="94">
        <v>33.799999999999997</v>
      </c>
      <c r="BO55" s="94">
        <v>33.799999999999997</v>
      </c>
      <c r="BP55" s="94">
        <v>33.799999999999997</v>
      </c>
      <c r="BQ55" s="95">
        <v>33.799999999999997</v>
      </c>
      <c r="BR55" s="106">
        <v>33.840000000000003</v>
      </c>
      <c r="BS55" s="94">
        <v>33.840000000000003</v>
      </c>
      <c r="BT55" s="94">
        <v>33.840000000000003</v>
      </c>
      <c r="BU55" s="112">
        <v>33.840000000000003</v>
      </c>
      <c r="BV55" s="106">
        <v>0</v>
      </c>
      <c r="BW55" s="94">
        <v>0</v>
      </c>
      <c r="BX55" s="94">
        <v>0</v>
      </c>
      <c r="BY55" s="94">
        <v>0</v>
      </c>
      <c r="BZ55" s="95">
        <v>10.14</v>
      </c>
      <c r="CA55" s="94">
        <v>10.14</v>
      </c>
      <c r="CB55" s="94">
        <v>10.14</v>
      </c>
      <c r="CC55" s="94">
        <v>10.14</v>
      </c>
      <c r="CD55" s="94">
        <v>10.15</v>
      </c>
      <c r="CE55" s="94">
        <v>10.15</v>
      </c>
      <c r="CF55" s="94">
        <v>10.15</v>
      </c>
      <c r="CG55" s="112">
        <v>10.15</v>
      </c>
    </row>
    <row r="56" spans="1:85" ht="18" customHeight="1" x14ac:dyDescent="0.25">
      <c r="A56" s="163" t="s">
        <v>159</v>
      </c>
      <c r="B56" s="100">
        <v>0</v>
      </c>
      <c r="C56" s="98">
        <v>0</v>
      </c>
      <c r="D56" s="97">
        <v>0</v>
      </c>
      <c r="E56" s="97">
        <v>0</v>
      </c>
      <c r="F56" s="97">
        <v>49</v>
      </c>
      <c r="G56" s="97">
        <v>48</v>
      </c>
      <c r="H56" s="97">
        <v>45</v>
      </c>
      <c r="I56" s="98">
        <v>32</v>
      </c>
      <c r="J56" s="97">
        <v>18</v>
      </c>
      <c r="K56" s="97">
        <v>17</v>
      </c>
      <c r="L56" s="97">
        <v>18</v>
      </c>
      <c r="M56" s="183">
        <v>16</v>
      </c>
      <c r="N56" s="99">
        <v>0</v>
      </c>
      <c r="O56" s="95">
        <v>0</v>
      </c>
      <c r="P56" s="95">
        <v>0</v>
      </c>
      <c r="Q56" s="95">
        <v>0</v>
      </c>
      <c r="R56" s="95">
        <v>0</v>
      </c>
      <c r="S56" s="95">
        <v>0</v>
      </c>
      <c r="T56" s="95">
        <v>0</v>
      </c>
      <c r="U56" s="95">
        <v>0</v>
      </c>
      <c r="V56" s="95">
        <v>0</v>
      </c>
      <c r="W56" s="95">
        <v>0</v>
      </c>
      <c r="X56" s="94">
        <v>0</v>
      </c>
      <c r="Y56" s="112">
        <v>0</v>
      </c>
      <c r="Z56" s="100">
        <v>0</v>
      </c>
      <c r="AA56" s="98">
        <v>0</v>
      </c>
      <c r="AB56" s="98">
        <v>0</v>
      </c>
      <c r="AC56" s="98">
        <v>0</v>
      </c>
      <c r="AD56" s="98">
        <v>862</v>
      </c>
      <c r="AE56" s="98">
        <v>940</v>
      </c>
      <c r="AF56" s="98">
        <v>942</v>
      </c>
      <c r="AG56" s="98">
        <v>799</v>
      </c>
      <c r="AH56" s="98">
        <v>618</v>
      </c>
      <c r="AI56" s="98">
        <v>408</v>
      </c>
      <c r="AJ56" s="97">
        <v>444</v>
      </c>
      <c r="AK56" s="183">
        <v>1167</v>
      </c>
      <c r="AL56" s="99">
        <v>0</v>
      </c>
      <c r="AM56" s="95">
        <v>0</v>
      </c>
      <c r="AN56" s="95">
        <v>0</v>
      </c>
      <c r="AO56" s="95">
        <v>0</v>
      </c>
      <c r="AP56" s="95">
        <v>29407.25</v>
      </c>
      <c r="AQ56" s="95">
        <v>31822.67</v>
      </c>
      <c r="AR56" s="95">
        <v>31117.07</v>
      </c>
      <c r="AS56" s="95">
        <v>26895.599999999999</v>
      </c>
      <c r="AT56" s="95">
        <v>21874.22</v>
      </c>
      <c r="AU56" s="95">
        <v>20040.3</v>
      </c>
      <c r="AV56" s="94">
        <v>20342.87</v>
      </c>
      <c r="AW56" s="112">
        <v>33658.1</v>
      </c>
      <c r="AX56" s="99">
        <v>0</v>
      </c>
      <c r="AY56" s="95">
        <v>0</v>
      </c>
      <c r="AZ56" s="95">
        <v>0</v>
      </c>
      <c r="BA56" s="95">
        <v>3649.8</v>
      </c>
      <c r="BB56" s="95">
        <v>3935.84</v>
      </c>
      <c r="BC56" s="95">
        <v>4626.12</v>
      </c>
      <c r="BD56" s="95">
        <v>4585.17</v>
      </c>
      <c r="BE56" s="95">
        <v>4154.4399999999996</v>
      </c>
      <c r="BF56" s="8">
        <v>3564.34</v>
      </c>
      <c r="BG56" s="95">
        <v>2728.19</v>
      </c>
      <c r="BH56" s="94">
        <v>2743.5</v>
      </c>
      <c r="BI56" s="94">
        <v>4756.75</v>
      </c>
      <c r="BJ56" s="99">
        <v>0</v>
      </c>
      <c r="BK56" s="95">
        <v>0</v>
      </c>
      <c r="BL56" s="95">
        <v>0</v>
      </c>
      <c r="BM56" s="95">
        <v>0</v>
      </c>
      <c r="BN56" s="94">
        <v>119.1</v>
      </c>
      <c r="BO56" s="94">
        <v>126.74</v>
      </c>
      <c r="BP56" s="94">
        <v>124.46</v>
      </c>
      <c r="BQ56" s="95">
        <v>62.42</v>
      </c>
      <c r="BR56" s="106">
        <v>107.29</v>
      </c>
      <c r="BS56" s="94">
        <v>152.75</v>
      </c>
      <c r="BT56" s="94">
        <v>151.05000000000001</v>
      </c>
      <c r="BU56" s="112">
        <v>341.89</v>
      </c>
      <c r="BV56" s="106">
        <v>0</v>
      </c>
      <c r="BW56" s="94">
        <v>0</v>
      </c>
      <c r="BX56" s="94">
        <v>0</v>
      </c>
      <c r="BY56" s="94">
        <v>0</v>
      </c>
      <c r="BZ56" s="95">
        <v>35.74</v>
      </c>
      <c r="CA56" s="94">
        <v>38.049999999999997</v>
      </c>
      <c r="CB56" s="94">
        <v>37.35</v>
      </c>
      <c r="CC56" s="94">
        <v>18.73</v>
      </c>
      <c r="CD56" s="94">
        <v>32.19</v>
      </c>
      <c r="CE56" s="94">
        <v>45.83</v>
      </c>
      <c r="CF56" s="94">
        <v>45.32</v>
      </c>
      <c r="CG56" s="112">
        <v>102.57</v>
      </c>
    </row>
    <row r="57" spans="1:85" ht="18" customHeight="1" thickBot="1" x14ac:dyDescent="0.3">
      <c r="A57" s="163" t="s">
        <v>160</v>
      </c>
      <c r="B57" s="100">
        <v>0</v>
      </c>
      <c r="C57" s="98">
        <v>0</v>
      </c>
      <c r="D57" s="97">
        <v>0</v>
      </c>
      <c r="E57" s="97">
        <v>0</v>
      </c>
      <c r="F57" s="97">
        <v>1</v>
      </c>
      <c r="G57" s="97">
        <v>1</v>
      </c>
      <c r="H57" s="97">
        <v>1</v>
      </c>
      <c r="I57" s="98">
        <v>1</v>
      </c>
      <c r="J57" s="97">
        <v>1</v>
      </c>
      <c r="K57" s="97">
        <v>1</v>
      </c>
      <c r="L57" s="215">
        <v>1</v>
      </c>
      <c r="M57" s="184">
        <v>1</v>
      </c>
      <c r="N57" s="99">
        <v>0</v>
      </c>
      <c r="O57" s="95">
        <v>0</v>
      </c>
      <c r="P57" s="95">
        <v>0</v>
      </c>
      <c r="Q57" s="95">
        <v>0</v>
      </c>
      <c r="R57" s="95">
        <v>0</v>
      </c>
      <c r="S57" s="95">
        <v>0</v>
      </c>
      <c r="T57" s="95">
        <v>0</v>
      </c>
      <c r="U57" s="95">
        <v>0</v>
      </c>
      <c r="V57" s="95">
        <v>0</v>
      </c>
      <c r="W57" s="95">
        <v>0</v>
      </c>
      <c r="X57" s="94">
        <v>0</v>
      </c>
      <c r="Y57" s="112">
        <v>0</v>
      </c>
      <c r="Z57" s="100">
        <v>0</v>
      </c>
      <c r="AA57" s="98">
        <v>0</v>
      </c>
      <c r="AB57" s="98">
        <v>0</v>
      </c>
      <c r="AC57" s="98">
        <v>0</v>
      </c>
      <c r="AD57" s="98">
        <v>600</v>
      </c>
      <c r="AE57" s="98">
        <v>600</v>
      </c>
      <c r="AF57" s="98">
        <v>600</v>
      </c>
      <c r="AG57" s="98">
        <v>600</v>
      </c>
      <c r="AH57" s="98">
        <v>600</v>
      </c>
      <c r="AI57" s="98">
        <v>600</v>
      </c>
      <c r="AJ57" s="97">
        <v>600</v>
      </c>
      <c r="AK57" s="184">
        <v>600</v>
      </c>
      <c r="AL57" s="99">
        <v>0</v>
      </c>
      <c r="AM57" s="95">
        <v>0</v>
      </c>
      <c r="AN57" s="95">
        <v>0</v>
      </c>
      <c r="AO57" s="95">
        <v>0</v>
      </c>
      <c r="AP57" s="95">
        <v>630</v>
      </c>
      <c r="AQ57" s="95">
        <v>630</v>
      </c>
      <c r="AR57" s="95">
        <v>630</v>
      </c>
      <c r="AS57" s="95">
        <v>630</v>
      </c>
      <c r="AT57" s="95">
        <v>720</v>
      </c>
      <c r="AU57" s="95">
        <v>756</v>
      </c>
      <c r="AV57" s="94">
        <v>756</v>
      </c>
      <c r="AW57" s="112">
        <v>756</v>
      </c>
      <c r="AX57" s="99">
        <v>0</v>
      </c>
      <c r="AY57" s="95">
        <v>0</v>
      </c>
      <c r="AZ57" s="95">
        <v>0</v>
      </c>
      <c r="BA57" s="95">
        <v>0</v>
      </c>
      <c r="BB57" s="95">
        <v>18.3</v>
      </c>
      <c r="BC57" s="95">
        <v>22.94</v>
      </c>
      <c r="BD57" s="95">
        <v>24.86</v>
      </c>
      <c r="BE57" s="95">
        <v>47.8</v>
      </c>
      <c r="BF57" s="95">
        <v>288.16000000000003</v>
      </c>
      <c r="BG57" s="95">
        <v>247.22</v>
      </c>
      <c r="BH57" s="94">
        <v>247.22</v>
      </c>
      <c r="BI57" s="94">
        <v>247.22</v>
      </c>
      <c r="BJ57" s="99">
        <v>0</v>
      </c>
      <c r="BK57" s="95">
        <v>0</v>
      </c>
      <c r="BL57" s="95">
        <v>0</v>
      </c>
      <c r="BM57" s="95">
        <v>0</v>
      </c>
      <c r="BN57" s="94">
        <v>0</v>
      </c>
      <c r="BO57" s="94">
        <v>0</v>
      </c>
      <c r="BP57" s="94">
        <v>0</v>
      </c>
      <c r="BQ57" s="203">
        <v>0</v>
      </c>
      <c r="BR57" s="106">
        <v>0</v>
      </c>
      <c r="BS57" s="94">
        <v>0</v>
      </c>
      <c r="BT57" s="94">
        <v>0</v>
      </c>
      <c r="BU57" s="112">
        <v>0</v>
      </c>
      <c r="BV57" s="106">
        <v>0</v>
      </c>
      <c r="BW57" s="94">
        <v>0</v>
      </c>
      <c r="BX57" s="94">
        <v>0</v>
      </c>
      <c r="BY57" s="94">
        <v>0</v>
      </c>
      <c r="BZ57" s="95">
        <v>0</v>
      </c>
      <c r="CA57" s="94">
        <v>0</v>
      </c>
      <c r="CB57" s="94">
        <v>0</v>
      </c>
      <c r="CC57" s="94">
        <v>0</v>
      </c>
      <c r="CD57" s="94">
        <v>0</v>
      </c>
      <c r="CE57" s="94">
        <v>0</v>
      </c>
      <c r="CF57" s="94">
        <v>0</v>
      </c>
      <c r="CG57" s="112">
        <v>0</v>
      </c>
    </row>
    <row r="58" spans="1:85" ht="18" customHeight="1" thickTop="1" thickBot="1" x14ac:dyDescent="0.3">
      <c r="A58" s="191" t="s">
        <v>35</v>
      </c>
      <c r="B58" s="56">
        <f>SUM(B6:B57)</f>
        <v>23345</v>
      </c>
      <c r="C58" s="57">
        <f>SUM(C6:C57)</f>
        <v>23147</v>
      </c>
      <c r="D58" s="58">
        <f t="shared" ref="D58:M58" si="0">SUM(D6:D57)</f>
        <v>22401</v>
      </c>
      <c r="E58" s="58">
        <f t="shared" si="0"/>
        <v>21664</v>
      </c>
      <c r="F58" s="58">
        <f t="shared" si="0"/>
        <v>21152</v>
      </c>
      <c r="G58" s="58">
        <f t="shared" si="0"/>
        <v>20456</v>
      </c>
      <c r="H58" s="58">
        <f t="shared" si="0"/>
        <v>19621</v>
      </c>
      <c r="I58" s="59">
        <f t="shared" si="0"/>
        <v>18708</v>
      </c>
      <c r="J58" s="59">
        <f t="shared" si="0"/>
        <v>17942</v>
      </c>
      <c r="K58" s="59">
        <f t="shared" si="0"/>
        <v>17426</v>
      </c>
      <c r="L58" s="58">
        <f>SUM(L6:L57)</f>
        <v>16529</v>
      </c>
      <c r="M58" s="59">
        <f t="shared" si="0"/>
        <v>15945</v>
      </c>
      <c r="N58" s="83">
        <f>SUM(N6:N57)</f>
        <v>1155.2500000000002</v>
      </c>
      <c r="O58" s="83">
        <f>SUM(O6:O57)</f>
        <v>1621.62</v>
      </c>
      <c r="P58" s="83">
        <f>SUM(P6:P57)</f>
        <v>2013.2500000000002</v>
      </c>
      <c r="Q58" s="83">
        <f>SUM(Q6:Q57)</f>
        <v>1482.7800000000002</v>
      </c>
      <c r="R58" s="83">
        <f>SUM(R6:R57)</f>
        <v>1437.8100000000002</v>
      </c>
      <c r="S58" s="84">
        <f t="shared" ref="S58:Y58" si="1">SUM(S6:S57)</f>
        <v>1770.2400000000002</v>
      </c>
      <c r="T58" s="84">
        <f t="shared" si="1"/>
        <v>2273.5200000000004</v>
      </c>
      <c r="U58" s="84">
        <f t="shared" si="1"/>
        <v>2218.04</v>
      </c>
      <c r="V58" s="84">
        <f t="shared" si="1"/>
        <v>2441.0699999999997</v>
      </c>
      <c r="W58" s="84">
        <f t="shared" si="1"/>
        <v>2855.35</v>
      </c>
      <c r="X58" s="85">
        <f t="shared" si="1"/>
        <v>3165.3099999999995</v>
      </c>
      <c r="Y58" s="86">
        <f t="shared" si="1"/>
        <v>3257.7000000000007</v>
      </c>
      <c r="Z58" s="60">
        <f t="shared" ref="Z58:AK58" si="2">SUM(Z6:Z57)</f>
        <v>611697</v>
      </c>
      <c r="AA58" s="60">
        <f t="shared" si="2"/>
        <v>975618</v>
      </c>
      <c r="AB58" s="60">
        <f t="shared" si="2"/>
        <v>873846</v>
      </c>
      <c r="AC58" s="60">
        <f t="shared" si="2"/>
        <v>708175</v>
      </c>
      <c r="AD58" s="60">
        <f t="shared" si="2"/>
        <v>719207</v>
      </c>
      <c r="AE58" s="60">
        <f t="shared" si="2"/>
        <v>708762</v>
      </c>
      <c r="AF58" s="60">
        <f t="shared" si="2"/>
        <v>660068</v>
      </c>
      <c r="AG58" s="60">
        <f t="shared" si="2"/>
        <v>663606</v>
      </c>
      <c r="AH58" s="60">
        <f t="shared" si="2"/>
        <v>636674</v>
      </c>
      <c r="AI58" s="60">
        <f t="shared" si="2"/>
        <v>641310</v>
      </c>
      <c r="AJ58" s="60">
        <f t="shared" si="2"/>
        <v>679644</v>
      </c>
      <c r="AK58" s="60">
        <f t="shared" si="2"/>
        <v>587770</v>
      </c>
      <c r="AL58" s="83">
        <f t="shared" ref="AL58" si="3">SUM(AL6:AL57)</f>
        <v>232023794.42999998</v>
      </c>
      <c r="AM58" s="83">
        <f>SUM(AM6:AM57)</f>
        <v>234680534.47999993</v>
      </c>
      <c r="AN58" s="83">
        <f>SUM(AN6:AN57)</f>
        <v>236891564.61000001</v>
      </c>
      <c r="AO58" s="83">
        <f>SUM(AO6:AO57)</f>
        <v>242868861.19999999</v>
      </c>
      <c r="AP58" s="84">
        <f t="shared" ref="AP58:AX58" si="4">SUM(AP6:AP57)</f>
        <v>261465707.32999998</v>
      </c>
      <c r="AQ58" s="84">
        <f t="shared" si="4"/>
        <v>266591430.40999997</v>
      </c>
      <c r="AR58" s="84">
        <f t="shared" si="4"/>
        <v>254947095.57999998</v>
      </c>
      <c r="AS58" s="84">
        <f t="shared" si="4"/>
        <v>254010648.15000001</v>
      </c>
      <c r="AT58" s="84">
        <f t="shared" si="4"/>
        <v>247493119.24000004</v>
      </c>
      <c r="AU58" s="84">
        <f t="shared" si="4"/>
        <v>245422715.12</v>
      </c>
      <c r="AV58" s="85">
        <f t="shared" si="4"/>
        <v>242083791.92000002</v>
      </c>
      <c r="AW58" s="86">
        <f t="shared" si="4"/>
        <v>241802043.16999999</v>
      </c>
      <c r="AX58" s="86">
        <f t="shared" si="4"/>
        <v>11425995.93</v>
      </c>
      <c r="AY58" s="86">
        <f t="shared" ref="AY58:CG58" si="5">SUM(AY6:AY57)</f>
        <v>10179170.609999998</v>
      </c>
      <c r="AZ58" s="86">
        <f t="shared" si="5"/>
        <v>10537980.470000001</v>
      </c>
      <c r="BA58" s="86">
        <f t="shared" si="5"/>
        <v>11892645.51</v>
      </c>
      <c r="BB58" s="86">
        <f t="shared" si="5"/>
        <v>12599547.66</v>
      </c>
      <c r="BC58" s="86">
        <f t="shared" si="5"/>
        <v>12247800.909999998</v>
      </c>
      <c r="BD58" s="86">
        <f t="shared" si="5"/>
        <v>11381831.789999997</v>
      </c>
      <c r="BE58" s="86">
        <f t="shared" si="5"/>
        <v>11299930.460000001</v>
      </c>
      <c r="BF58" s="86">
        <f t="shared" si="5"/>
        <v>11096211.77</v>
      </c>
      <c r="BG58" s="86">
        <f t="shared" si="5"/>
        <v>10860420.139999999</v>
      </c>
      <c r="BH58" s="86">
        <f t="shared" si="5"/>
        <v>10596173.460000003</v>
      </c>
      <c r="BI58" s="86">
        <f t="shared" si="5"/>
        <v>10737712.880000003</v>
      </c>
      <c r="BJ58" s="86">
        <f t="shared" si="5"/>
        <v>4416709.4499999993</v>
      </c>
      <c r="BK58" s="86">
        <f t="shared" si="5"/>
        <v>2880405.4000000004</v>
      </c>
      <c r="BL58" s="86">
        <f t="shared" si="5"/>
        <v>2985225.42</v>
      </c>
      <c r="BM58" s="86">
        <f t="shared" si="5"/>
        <v>3669602.9000000004</v>
      </c>
      <c r="BN58" s="86">
        <f t="shared" si="5"/>
        <v>4118978.98</v>
      </c>
      <c r="BO58" s="86">
        <f t="shared" si="5"/>
        <v>3588256.4</v>
      </c>
      <c r="BP58" s="86">
        <f t="shared" si="5"/>
        <v>2855494.71</v>
      </c>
      <c r="BQ58" s="86">
        <f t="shared" si="5"/>
        <v>2802434.7800000003</v>
      </c>
      <c r="BR58" s="86">
        <f t="shared" si="5"/>
        <v>2684115.7300000004</v>
      </c>
      <c r="BS58" s="86">
        <f t="shared" si="5"/>
        <v>2765465.7299999995</v>
      </c>
      <c r="BT58" s="86">
        <f t="shared" si="5"/>
        <v>2811845.6599999997</v>
      </c>
      <c r="BU58" s="86">
        <f t="shared" si="5"/>
        <v>3263238.37</v>
      </c>
      <c r="BV58" s="86">
        <f t="shared" si="5"/>
        <v>1823508.1</v>
      </c>
      <c r="BW58" s="86">
        <f t="shared" si="5"/>
        <v>785861.51</v>
      </c>
      <c r="BX58" s="86">
        <f t="shared" si="5"/>
        <v>794647.66</v>
      </c>
      <c r="BY58" s="86">
        <f t="shared" si="5"/>
        <v>979359.79999999981</v>
      </c>
      <c r="BZ58" s="86">
        <f t="shared" si="5"/>
        <v>1069295.9900000002</v>
      </c>
      <c r="CA58" s="86">
        <f t="shared" si="5"/>
        <v>924246.9600000002</v>
      </c>
      <c r="CB58" s="86">
        <f t="shared" si="5"/>
        <v>739569.89999999991</v>
      </c>
      <c r="CC58" s="86">
        <f t="shared" si="5"/>
        <v>726580.06</v>
      </c>
      <c r="CD58" s="86">
        <f t="shared" si="5"/>
        <v>693736.38</v>
      </c>
      <c r="CE58" s="86">
        <f t="shared" si="5"/>
        <v>718415.83999999985</v>
      </c>
      <c r="CF58" s="86">
        <f t="shared" si="5"/>
        <v>734911.75000000012</v>
      </c>
      <c r="CG58" s="86">
        <f t="shared" si="5"/>
        <v>852293.45</v>
      </c>
    </row>
    <row r="59" spans="1:85" ht="16.899999999999999" customHeight="1" thickTop="1" x14ac:dyDescent="0.25">
      <c r="A59" s="164" t="s">
        <v>36</v>
      </c>
      <c r="B59" s="17"/>
      <c r="C59" s="17"/>
      <c r="D59" s="17"/>
      <c r="E59" s="17"/>
      <c r="F59" s="48"/>
      <c r="G59" s="48"/>
      <c r="H59" s="142"/>
      <c r="I59" s="142"/>
      <c r="J59" s="142"/>
      <c r="K59" s="142"/>
      <c r="L59" s="142"/>
      <c r="M59" s="142"/>
      <c r="N59" s="49"/>
      <c r="O59" s="49"/>
      <c r="X59" s="51"/>
      <c r="Y59" s="51"/>
      <c r="CB59" s="145"/>
      <c r="CC59" s="145"/>
      <c r="CD59" s="145"/>
      <c r="CE59" s="145"/>
      <c r="CF59" s="145"/>
      <c r="CG59" s="151"/>
    </row>
    <row r="60" spans="1:85" ht="12.6" customHeight="1" x14ac:dyDescent="0.25">
      <c r="A60" s="165" t="s">
        <v>179</v>
      </c>
      <c r="B60" s="141"/>
      <c r="C60" s="141"/>
      <c r="D60" s="141"/>
      <c r="E60" s="141"/>
      <c r="F60" s="142"/>
      <c r="G60" s="142"/>
      <c r="H60" s="142"/>
      <c r="I60" s="142"/>
      <c r="J60" s="142"/>
      <c r="K60" s="142"/>
      <c r="L60" s="142"/>
      <c r="M60" s="142"/>
      <c r="N60" s="143"/>
      <c r="O60" s="143"/>
      <c r="P60" s="144"/>
      <c r="Q60" s="144"/>
      <c r="R60" s="145"/>
      <c r="S60" s="145"/>
      <c r="T60" s="145"/>
      <c r="U60" s="145"/>
      <c r="W60" s="145"/>
      <c r="X60" s="152"/>
      <c r="Y60" s="152"/>
      <c r="Z60" s="152"/>
      <c r="AA60" s="146"/>
      <c r="AB60" s="146"/>
      <c r="AC60" s="146"/>
      <c r="AD60" s="147"/>
      <c r="AE60" s="147"/>
      <c r="AF60" s="147"/>
      <c r="AG60" s="147"/>
      <c r="AH60" s="147"/>
      <c r="AI60" s="147"/>
      <c r="AJ60" s="147"/>
      <c r="AK60" s="147"/>
      <c r="AL60" s="148"/>
      <c r="AM60" s="148"/>
      <c r="AN60" s="148"/>
      <c r="AO60" s="148"/>
      <c r="AP60" s="149"/>
      <c r="AQ60" s="149"/>
      <c r="AR60" s="149"/>
      <c r="AS60" s="149"/>
      <c r="AT60" s="149"/>
      <c r="AU60" s="149"/>
      <c r="AV60" s="149"/>
      <c r="AW60" s="149"/>
      <c r="AX60" s="145"/>
      <c r="AY60" s="145"/>
      <c r="AZ60" s="145"/>
      <c r="BA60" s="145"/>
      <c r="BB60" s="150"/>
      <c r="BC60" s="149"/>
      <c r="BD60" s="149"/>
      <c r="BE60" s="149"/>
      <c r="BF60" s="149"/>
      <c r="BG60" s="149"/>
      <c r="BH60" s="149"/>
      <c r="BI60" s="149"/>
      <c r="BJ60" s="145"/>
      <c r="BK60" s="145"/>
      <c r="BL60" s="145"/>
      <c r="BM60" s="145"/>
      <c r="BN60" s="145"/>
      <c r="BO60" s="145"/>
      <c r="BP60" s="145"/>
      <c r="BQ60" s="145"/>
      <c r="BR60" s="145"/>
      <c r="BS60" s="145"/>
      <c r="BT60" s="145"/>
      <c r="BU60" s="145"/>
      <c r="BV60" s="145"/>
      <c r="BW60" s="145"/>
      <c r="BX60" s="145"/>
      <c r="BY60" s="145"/>
      <c r="BZ60" s="145"/>
      <c r="CA60" s="145"/>
      <c r="CB60" s="145"/>
      <c r="CC60" s="145"/>
      <c r="CD60" s="145"/>
      <c r="CE60" s="145"/>
      <c r="CF60" s="145"/>
      <c r="CG60" s="151"/>
    </row>
    <row r="61" spans="1:85" ht="13.5" customHeight="1" x14ac:dyDescent="0.25">
      <c r="A61" s="165" t="s">
        <v>103</v>
      </c>
      <c r="B61" s="141"/>
      <c r="C61" s="141"/>
      <c r="D61" s="141"/>
      <c r="E61" s="141"/>
      <c r="F61" s="142"/>
      <c r="G61" s="142"/>
      <c r="H61" s="142"/>
      <c r="I61" s="142"/>
      <c r="J61" s="142"/>
      <c r="K61" s="142"/>
      <c r="L61" s="142"/>
      <c r="M61" s="142"/>
      <c r="N61" s="143"/>
      <c r="O61" s="143"/>
      <c r="P61" s="144"/>
      <c r="Q61" s="144"/>
      <c r="R61" s="145"/>
      <c r="S61" s="145"/>
      <c r="T61" s="145"/>
      <c r="U61" s="145"/>
      <c r="W61" s="145"/>
      <c r="X61" s="142"/>
      <c r="Y61" s="142"/>
      <c r="Z61" s="146"/>
      <c r="AA61" s="146"/>
      <c r="AB61" s="146"/>
      <c r="AC61" s="146"/>
      <c r="AD61" s="147"/>
      <c r="AE61" s="147"/>
      <c r="AF61" s="147"/>
      <c r="AG61" s="147"/>
      <c r="AH61" s="147"/>
      <c r="AI61" s="147"/>
      <c r="AJ61" s="147"/>
      <c r="AK61" s="147"/>
      <c r="AL61" s="148"/>
      <c r="AM61" s="148"/>
      <c r="AN61" s="148"/>
      <c r="AO61" s="148"/>
      <c r="AP61" s="149"/>
      <c r="AQ61" s="149"/>
      <c r="AR61" s="149"/>
      <c r="AS61" s="149"/>
      <c r="AT61" s="149"/>
      <c r="AU61" s="149"/>
      <c r="AV61" s="149"/>
      <c r="AW61" s="149"/>
      <c r="AX61" s="145"/>
      <c r="AY61" s="145"/>
      <c r="AZ61" s="145"/>
      <c r="BA61" s="145"/>
      <c r="BB61" s="149"/>
      <c r="BC61" s="149"/>
      <c r="BD61" s="149"/>
      <c r="BE61" s="149"/>
      <c r="BF61" s="149"/>
      <c r="BG61" s="149"/>
      <c r="BH61" s="149"/>
      <c r="BI61" s="149"/>
      <c r="BJ61" s="145"/>
      <c r="BK61" s="145"/>
      <c r="BL61" s="145"/>
      <c r="BM61" s="145"/>
      <c r="BN61" s="145"/>
      <c r="BO61" s="145"/>
      <c r="BP61" s="145"/>
      <c r="BQ61" s="145"/>
      <c r="BR61" s="145"/>
      <c r="BS61" s="145"/>
      <c r="BT61" s="145"/>
      <c r="BU61" s="145"/>
      <c r="BV61" s="145"/>
      <c r="BW61" s="145"/>
      <c r="BX61" s="145"/>
      <c r="BY61" s="145"/>
      <c r="BZ61" s="145"/>
      <c r="CA61" s="145"/>
      <c r="CB61" s="145"/>
      <c r="CC61" s="145"/>
      <c r="CD61" s="145"/>
      <c r="CE61" s="145"/>
      <c r="CF61" s="145"/>
      <c r="CG61" s="151"/>
    </row>
    <row r="62" spans="1:85" x14ac:dyDescent="0.25">
      <c r="A62" s="165" t="s">
        <v>184</v>
      </c>
      <c r="B62" s="141"/>
      <c r="C62" s="151"/>
      <c r="D62" s="151"/>
      <c r="E62" s="151"/>
      <c r="F62" s="152"/>
      <c r="G62" s="152"/>
      <c r="H62" s="152"/>
      <c r="I62" s="152"/>
      <c r="J62" s="152"/>
      <c r="K62" s="152"/>
      <c r="L62" s="152"/>
      <c r="M62" s="152"/>
      <c r="N62" s="144"/>
      <c r="O62" s="144"/>
      <c r="P62" s="144"/>
      <c r="Q62" s="144"/>
      <c r="R62" s="145"/>
      <c r="S62" s="145"/>
      <c r="T62" s="145"/>
      <c r="U62" s="145"/>
      <c r="W62" s="145"/>
      <c r="X62" s="152"/>
      <c r="Y62" s="152"/>
      <c r="Z62" s="146"/>
      <c r="AA62" s="146"/>
      <c r="AB62" s="146"/>
      <c r="AC62" s="146"/>
      <c r="AD62" s="147"/>
      <c r="AE62" s="147"/>
      <c r="AF62" s="147"/>
      <c r="AH62" s="147"/>
      <c r="AI62" s="147"/>
      <c r="AJ62" s="147"/>
      <c r="AK62" s="147"/>
      <c r="AL62" s="148"/>
      <c r="AM62" s="148"/>
      <c r="AN62" s="148"/>
      <c r="AO62" s="148"/>
      <c r="AP62" s="149"/>
      <c r="AQ62" s="149"/>
      <c r="AR62" s="149"/>
      <c r="AS62" s="149"/>
      <c r="AT62" s="149"/>
      <c r="AU62" s="149"/>
      <c r="AV62" s="149"/>
      <c r="AW62" s="149"/>
      <c r="AX62" s="145"/>
      <c r="AY62" s="145"/>
      <c r="AZ62" s="145"/>
      <c r="BA62" s="145"/>
      <c r="BB62" s="149"/>
      <c r="BC62" s="149"/>
      <c r="BD62" s="149"/>
      <c r="BE62" s="149"/>
      <c r="BF62" s="149"/>
      <c r="BG62" s="149"/>
      <c r="BH62" s="149"/>
      <c r="BI62" s="149"/>
      <c r="BJ62" s="145"/>
      <c r="BK62" s="145"/>
      <c r="BL62" s="145"/>
      <c r="BM62" s="145"/>
      <c r="BN62" s="145"/>
      <c r="BO62" s="145"/>
      <c r="BP62" s="145"/>
      <c r="BQ62" s="145"/>
      <c r="BR62" s="145"/>
      <c r="BS62" s="145"/>
      <c r="BT62" s="145"/>
      <c r="BU62" s="145"/>
      <c r="BV62" s="145"/>
      <c r="BW62" s="145"/>
      <c r="BX62" s="145"/>
      <c r="BY62" s="145"/>
      <c r="BZ62" s="145"/>
      <c r="CA62" s="145"/>
      <c r="CB62" s="145"/>
      <c r="CC62" s="145"/>
      <c r="CD62" s="145"/>
      <c r="CE62" s="145"/>
      <c r="CF62" s="145"/>
      <c r="CG62" s="151"/>
    </row>
    <row r="63" spans="1:85" x14ac:dyDescent="0.25">
      <c r="A63" s="165" t="s">
        <v>242</v>
      </c>
      <c r="B63" s="151"/>
      <c r="C63" s="151"/>
      <c r="D63" s="151"/>
      <c r="E63" s="151"/>
      <c r="F63" s="152"/>
      <c r="G63" s="152"/>
      <c r="H63" s="152"/>
      <c r="I63" s="152"/>
      <c r="J63" s="152"/>
      <c r="K63" s="152"/>
      <c r="L63" s="152"/>
      <c r="M63" s="152"/>
      <c r="N63" s="144"/>
      <c r="O63" s="144"/>
      <c r="P63" s="144"/>
      <c r="Q63" s="144"/>
      <c r="R63" s="145"/>
      <c r="S63" s="145"/>
      <c r="T63" s="145"/>
      <c r="U63" s="145"/>
      <c r="W63" s="145"/>
      <c r="X63" s="152"/>
      <c r="Y63" s="152"/>
      <c r="Z63" s="146"/>
      <c r="AA63" s="146"/>
      <c r="AB63" s="146"/>
      <c r="AC63" s="146"/>
      <c r="AD63" s="147"/>
      <c r="AE63" s="147"/>
      <c r="AF63" s="147"/>
      <c r="AH63" s="147"/>
      <c r="AI63" s="147"/>
      <c r="AJ63" s="147"/>
      <c r="AK63" s="147"/>
      <c r="AL63" s="148"/>
      <c r="AM63" s="148"/>
      <c r="AN63" s="148"/>
      <c r="AO63" s="148"/>
      <c r="AP63" s="149"/>
      <c r="AQ63" s="149"/>
      <c r="AR63" s="149"/>
      <c r="AS63" s="149"/>
      <c r="AT63" s="149"/>
      <c r="AU63" s="149"/>
      <c r="AV63" s="149"/>
      <c r="AW63" s="149"/>
      <c r="AX63" s="145"/>
      <c r="AY63" s="145"/>
      <c r="AZ63" s="145"/>
      <c r="BA63" s="145"/>
      <c r="BB63" s="149"/>
      <c r="BC63" s="149"/>
      <c r="BD63" s="149"/>
      <c r="BE63" s="149"/>
      <c r="BF63" s="149"/>
      <c r="BG63" s="149"/>
      <c r="BH63" s="149"/>
      <c r="BI63" s="149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5"/>
      <c r="BV63" s="145"/>
      <c r="BW63" s="145"/>
      <c r="BX63" s="145"/>
      <c r="BY63" s="145"/>
      <c r="BZ63" s="145"/>
      <c r="CA63" s="145"/>
      <c r="CB63" s="145"/>
      <c r="CC63" s="145"/>
      <c r="CD63" s="145"/>
      <c r="CE63" s="145"/>
      <c r="CF63" s="145"/>
      <c r="CG63" s="151"/>
    </row>
    <row r="64" spans="1:85" x14ac:dyDescent="0.25">
      <c r="A64" s="166"/>
      <c r="B64" s="151"/>
      <c r="C64" s="151"/>
      <c r="D64" s="151"/>
      <c r="E64" s="151"/>
      <c r="F64" s="152"/>
      <c r="G64" s="152"/>
      <c r="H64" s="152"/>
      <c r="I64" s="152"/>
      <c r="J64" s="152"/>
      <c r="K64" s="152"/>
      <c r="L64" s="152"/>
      <c r="M64" s="152"/>
      <c r="N64" s="144"/>
      <c r="O64" s="144"/>
      <c r="P64" s="144"/>
      <c r="Q64" s="144"/>
      <c r="R64" s="145"/>
      <c r="S64" s="145"/>
      <c r="T64" s="145"/>
      <c r="U64" s="145"/>
      <c r="W64" s="145"/>
      <c r="X64" s="152"/>
      <c r="Y64" s="152"/>
      <c r="Z64" s="146"/>
      <c r="AA64" s="146"/>
      <c r="AB64" s="146"/>
      <c r="AC64" s="146"/>
      <c r="AD64" s="147"/>
      <c r="AE64" s="147"/>
      <c r="AF64" s="147"/>
      <c r="AH64" s="147"/>
      <c r="AI64" s="147"/>
      <c r="AJ64" s="147"/>
      <c r="AK64" s="147"/>
      <c r="AL64" s="148"/>
      <c r="AM64" s="148"/>
      <c r="AN64" s="148"/>
      <c r="AO64" s="148"/>
      <c r="AP64" s="149"/>
      <c r="AQ64" s="149"/>
      <c r="AR64" s="149"/>
      <c r="AS64" s="149"/>
      <c r="AT64" s="149"/>
      <c r="AU64" s="149"/>
      <c r="AV64" s="149"/>
      <c r="AW64" s="149"/>
      <c r="AX64" s="145"/>
      <c r="AY64" s="145"/>
      <c r="AZ64" s="145"/>
      <c r="BA64" s="145"/>
      <c r="BB64" s="149"/>
      <c r="BC64" s="149"/>
      <c r="BD64" s="149"/>
      <c r="BE64" s="149"/>
      <c r="BF64" s="149"/>
      <c r="BG64" s="149"/>
      <c r="BH64" s="149"/>
      <c r="BI64" s="149"/>
      <c r="BJ64" s="145"/>
      <c r="BK64" s="145"/>
      <c r="BL64" s="145"/>
      <c r="BM64" s="145"/>
      <c r="BN64" s="145"/>
      <c r="BO64" s="145"/>
      <c r="BP64" s="145"/>
      <c r="BQ64" s="145"/>
      <c r="BR64" s="145"/>
      <c r="BS64" s="145"/>
      <c r="BT64" s="145"/>
      <c r="BU64" s="145"/>
      <c r="BV64" s="145"/>
      <c r="BW64" s="145"/>
      <c r="BX64" s="145"/>
      <c r="BY64" s="145"/>
      <c r="BZ64" s="145"/>
      <c r="CA64" s="145"/>
      <c r="CB64" s="145"/>
      <c r="CC64" s="145"/>
      <c r="CD64" s="145"/>
      <c r="CE64" s="145"/>
      <c r="CF64" s="145"/>
      <c r="CG64" s="151"/>
    </row>
    <row r="65" spans="1:85" x14ac:dyDescent="0.25">
      <c r="A65" s="166"/>
      <c r="B65" s="151"/>
      <c r="C65" s="151"/>
      <c r="D65" s="151"/>
      <c r="E65" s="151"/>
      <c r="F65" s="152"/>
      <c r="G65" s="152"/>
      <c r="H65" s="152"/>
      <c r="I65" s="152"/>
      <c r="J65" s="152"/>
      <c r="K65" s="152"/>
      <c r="L65" s="152"/>
      <c r="M65" s="152"/>
      <c r="N65" s="144"/>
      <c r="O65" s="144"/>
      <c r="P65" s="144"/>
      <c r="Q65" s="144"/>
      <c r="R65" s="145"/>
      <c r="S65" s="145"/>
      <c r="T65" s="145"/>
      <c r="U65" s="145"/>
      <c r="W65" s="145"/>
      <c r="X65" s="152"/>
      <c r="Y65" s="152"/>
      <c r="Z65" s="146"/>
      <c r="AA65" s="146"/>
      <c r="AB65" s="146"/>
      <c r="AC65" s="146"/>
      <c r="AD65" s="147"/>
      <c r="AE65" s="147"/>
      <c r="AF65" s="147"/>
      <c r="AG65" s="147"/>
      <c r="AH65" s="147"/>
      <c r="AI65" s="147"/>
      <c r="AJ65" s="147"/>
      <c r="AK65" s="147"/>
      <c r="AL65" s="148"/>
      <c r="AM65" s="148"/>
      <c r="AN65" s="148"/>
      <c r="AO65" s="148"/>
      <c r="AP65" s="149"/>
      <c r="AQ65" s="149"/>
      <c r="AR65" s="149"/>
      <c r="AS65" s="149"/>
      <c r="AT65" s="149"/>
      <c r="AU65" s="149"/>
      <c r="AV65" s="149"/>
      <c r="AW65" s="149"/>
      <c r="AX65" s="145"/>
      <c r="AY65" s="145"/>
      <c r="AZ65" s="145"/>
      <c r="BA65" s="145"/>
      <c r="BB65" s="149"/>
      <c r="BC65" s="149"/>
      <c r="BD65" s="149"/>
      <c r="BE65" s="149"/>
      <c r="BF65" s="149"/>
      <c r="BG65" s="149"/>
      <c r="BH65" s="149"/>
      <c r="BI65" s="149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51"/>
    </row>
    <row r="66" spans="1:85" x14ac:dyDescent="0.25">
      <c r="A66" s="166"/>
      <c r="B66" s="151"/>
      <c r="C66" s="151"/>
      <c r="D66" s="151"/>
      <c r="E66" s="151"/>
      <c r="F66" s="152"/>
      <c r="G66" s="152"/>
      <c r="H66" s="152"/>
      <c r="I66" s="152"/>
      <c r="J66" s="152"/>
      <c r="K66" s="152"/>
      <c r="L66" s="152"/>
      <c r="M66" s="152"/>
      <c r="N66" s="144"/>
      <c r="O66" s="144"/>
      <c r="P66" s="144"/>
      <c r="Q66" s="144"/>
      <c r="R66" s="145"/>
      <c r="S66" s="145"/>
      <c r="T66" s="145"/>
      <c r="U66" s="145"/>
      <c r="W66" s="145"/>
      <c r="X66" s="152"/>
      <c r="Y66" s="152"/>
      <c r="Z66" s="146"/>
      <c r="AA66" s="146"/>
      <c r="AB66" s="146"/>
      <c r="AC66" s="146"/>
      <c r="AD66" s="147"/>
      <c r="AE66" s="147"/>
      <c r="AF66" s="147"/>
      <c r="AG66" s="147"/>
      <c r="AH66" s="147"/>
      <c r="AI66" s="147"/>
      <c r="AJ66" s="147"/>
      <c r="AK66" s="147"/>
      <c r="AL66" s="148"/>
      <c r="AM66" s="148"/>
      <c r="AN66" s="148"/>
      <c r="AO66" s="148"/>
      <c r="AP66" s="149"/>
      <c r="AQ66" s="149"/>
      <c r="AR66" s="149"/>
      <c r="AS66" s="149"/>
      <c r="AT66" s="149"/>
      <c r="AU66" s="149"/>
      <c r="AV66" s="149"/>
      <c r="AW66" s="149"/>
      <c r="AX66" s="145"/>
      <c r="AY66" s="145"/>
      <c r="AZ66" s="145"/>
      <c r="BA66" s="145"/>
      <c r="BB66" s="149"/>
      <c r="BC66" s="149"/>
      <c r="BD66" s="149"/>
      <c r="BE66" s="149"/>
      <c r="BF66" s="149"/>
      <c r="BG66" s="149"/>
      <c r="BH66" s="149"/>
      <c r="BI66" s="149"/>
      <c r="BJ66" s="145"/>
      <c r="BK66" s="145"/>
      <c r="BL66" s="145"/>
      <c r="BM66" s="145"/>
      <c r="BN66" s="145"/>
      <c r="BO66" s="145"/>
      <c r="BP66" s="145"/>
      <c r="BQ66" s="145"/>
      <c r="BR66" s="145"/>
      <c r="BS66" s="145"/>
      <c r="BT66" s="145"/>
      <c r="BU66" s="145"/>
      <c r="BV66" s="145"/>
      <c r="BW66" s="145"/>
      <c r="BX66" s="145"/>
      <c r="BY66" s="145"/>
      <c r="BZ66" s="145"/>
      <c r="CA66" s="145"/>
      <c r="CB66" s="145"/>
      <c r="CC66" s="145"/>
      <c r="CD66" s="145"/>
      <c r="CE66" s="145"/>
      <c r="CF66" s="145"/>
      <c r="CG66" s="151"/>
    </row>
    <row r="67" spans="1:85" x14ac:dyDescent="0.25">
      <c r="A67" s="166"/>
      <c r="B67" s="151"/>
      <c r="C67" s="151"/>
      <c r="D67" s="151"/>
      <c r="E67" s="151"/>
      <c r="F67" s="152"/>
      <c r="G67" s="152"/>
      <c r="H67" s="152"/>
      <c r="I67" s="152"/>
      <c r="J67" s="152"/>
      <c r="K67" s="152"/>
      <c r="L67" s="152"/>
      <c r="M67" s="152"/>
      <c r="N67" s="144"/>
      <c r="O67" s="144"/>
      <c r="P67" s="144"/>
      <c r="Q67" s="144"/>
      <c r="R67" s="145"/>
      <c r="S67" s="145"/>
      <c r="T67" s="145"/>
      <c r="U67" s="145"/>
      <c r="W67" s="145"/>
      <c r="X67" s="152"/>
      <c r="Y67" s="152"/>
      <c r="Z67" s="146"/>
      <c r="AA67" s="146"/>
      <c r="AB67" s="146"/>
      <c r="AC67" s="146"/>
      <c r="AD67" s="147"/>
      <c r="AE67" s="147"/>
      <c r="AF67" s="147"/>
      <c r="AG67" s="147"/>
      <c r="AH67" s="147"/>
      <c r="AI67" s="147"/>
      <c r="AJ67" s="147"/>
      <c r="AK67" s="147"/>
      <c r="AL67" s="148"/>
      <c r="AM67" s="148"/>
      <c r="AN67" s="148"/>
      <c r="AO67" s="148"/>
      <c r="AP67" s="149"/>
      <c r="AQ67" s="149"/>
      <c r="AR67" s="149"/>
      <c r="AS67" s="149"/>
      <c r="AT67" s="149"/>
      <c r="AU67" s="149"/>
      <c r="AV67" s="149"/>
      <c r="AW67" s="149"/>
      <c r="AX67" s="145"/>
      <c r="AY67" s="145"/>
      <c r="AZ67" s="145"/>
      <c r="BA67" s="145"/>
      <c r="BB67" s="149"/>
      <c r="BC67" s="149"/>
      <c r="BD67" s="149"/>
      <c r="BE67" s="149"/>
      <c r="BF67" s="149"/>
      <c r="BG67" s="149"/>
      <c r="BH67" s="149"/>
      <c r="BI67" s="149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BZ67" s="145"/>
      <c r="CA67" s="145"/>
      <c r="CB67" s="145"/>
      <c r="CC67" s="145"/>
      <c r="CD67" s="145"/>
      <c r="CE67" s="145"/>
      <c r="CF67" s="145"/>
      <c r="CG67" s="151"/>
    </row>
    <row r="68" spans="1:85" x14ac:dyDescent="0.25">
      <c r="A68" s="166"/>
      <c r="B68" s="151"/>
      <c r="C68" s="151"/>
      <c r="D68" s="151"/>
      <c r="E68" s="151"/>
      <c r="F68" s="152"/>
      <c r="G68" s="152"/>
      <c r="H68" s="152"/>
      <c r="I68" s="152"/>
      <c r="J68" s="152"/>
      <c r="K68" s="152"/>
      <c r="L68" s="152"/>
      <c r="M68" s="152"/>
      <c r="N68" s="144"/>
      <c r="O68" s="144"/>
      <c r="P68" s="144"/>
      <c r="Q68" s="144"/>
      <c r="R68" s="145"/>
      <c r="S68" s="145"/>
      <c r="T68" s="145"/>
      <c r="U68" s="145"/>
      <c r="W68" s="145"/>
      <c r="X68" s="152"/>
      <c r="Y68" s="152"/>
      <c r="Z68" s="146"/>
      <c r="AA68" s="146"/>
      <c r="AB68" s="146"/>
      <c r="AC68" s="146"/>
      <c r="AD68" s="147"/>
      <c r="AE68" s="147"/>
      <c r="AF68" s="147"/>
      <c r="AG68" s="147"/>
      <c r="AH68" s="147"/>
      <c r="AI68" s="147"/>
      <c r="AJ68" s="147"/>
      <c r="AK68" s="147"/>
      <c r="AL68" s="148"/>
      <c r="AM68" s="148"/>
      <c r="AN68" s="148"/>
      <c r="AO68" s="148"/>
      <c r="AP68" s="149"/>
      <c r="AQ68" s="149"/>
      <c r="AR68" s="149"/>
      <c r="AS68" s="149"/>
      <c r="AT68" s="149"/>
      <c r="AU68" s="149"/>
      <c r="AV68" s="149"/>
      <c r="AW68" s="149"/>
      <c r="AX68" s="145"/>
      <c r="AY68" s="145"/>
      <c r="AZ68" s="145"/>
      <c r="BA68" s="145"/>
      <c r="BB68" s="149"/>
      <c r="BC68" s="149"/>
      <c r="BD68" s="149"/>
      <c r="BE68" s="149"/>
      <c r="BF68" s="149"/>
      <c r="BG68" s="149"/>
      <c r="BH68" s="149"/>
      <c r="BI68" s="149"/>
      <c r="BJ68" s="145"/>
      <c r="BK68" s="145"/>
      <c r="BL68" s="145"/>
      <c r="BM68" s="145"/>
      <c r="BN68" s="145"/>
      <c r="BO68" s="145"/>
      <c r="BP68" s="145"/>
      <c r="BQ68" s="145"/>
      <c r="BR68" s="145"/>
      <c r="BS68" s="145"/>
      <c r="BT68" s="145"/>
      <c r="BU68" s="145"/>
      <c r="BV68" s="145"/>
      <c r="BW68" s="145"/>
      <c r="BX68" s="145"/>
      <c r="BY68" s="145"/>
      <c r="BZ68" s="145"/>
      <c r="CA68" s="145"/>
      <c r="CB68" s="145"/>
      <c r="CC68" s="145"/>
      <c r="CD68" s="145"/>
      <c r="CE68" s="145"/>
      <c r="CF68" s="145"/>
      <c r="CG68" s="151"/>
    </row>
    <row r="69" spans="1:85" x14ac:dyDescent="0.25">
      <c r="A69" s="166"/>
      <c r="B69" s="151"/>
      <c r="C69" s="151"/>
      <c r="D69" s="151"/>
      <c r="E69" s="151"/>
      <c r="F69" s="152"/>
      <c r="G69" s="152"/>
      <c r="H69" s="152"/>
      <c r="I69" s="152"/>
      <c r="J69" s="152"/>
      <c r="K69" s="152"/>
      <c r="L69" s="152"/>
      <c r="M69" s="152"/>
      <c r="N69" s="144"/>
      <c r="O69" s="144"/>
      <c r="P69" s="144"/>
      <c r="Q69" s="144"/>
      <c r="R69" s="145"/>
      <c r="S69" s="145"/>
      <c r="T69" s="145"/>
      <c r="U69" s="145"/>
      <c r="W69" s="145"/>
      <c r="X69" s="152"/>
      <c r="Y69" s="152"/>
      <c r="Z69" s="146"/>
      <c r="AA69" s="146"/>
      <c r="AB69" s="146"/>
      <c r="AC69" s="146"/>
      <c r="AD69" s="147"/>
      <c r="AE69" s="147"/>
      <c r="AF69" s="147"/>
      <c r="AG69" s="147"/>
      <c r="AH69" s="147"/>
      <c r="AI69" s="147"/>
      <c r="AJ69" s="147"/>
      <c r="AK69" s="147"/>
      <c r="AL69" s="148"/>
      <c r="AM69" s="148"/>
      <c r="AN69" s="148"/>
      <c r="AO69" s="148"/>
      <c r="AP69" s="149"/>
      <c r="AQ69" s="149"/>
      <c r="AR69" s="149"/>
      <c r="AS69" s="149"/>
      <c r="AT69" s="149"/>
      <c r="AU69" s="149"/>
      <c r="AV69" s="149"/>
      <c r="AW69" s="149"/>
      <c r="AX69" s="145"/>
      <c r="AY69" s="145"/>
      <c r="AZ69" s="145"/>
      <c r="BA69" s="145"/>
      <c r="BB69" s="149"/>
      <c r="BC69" s="149"/>
      <c r="BD69" s="149"/>
      <c r="BE69" s="149"/>
      <c r="BF69" s="149"/>
      <c r="BG69" s="149"/>
      <c r="BH69" s="149"/>
      <c r="BI69" s="149"/>
      <c r="BJ69" s="145"/>
      <c r="BK69" s="145"/>
      <c r="BL69" s="145"/>
      <c r="BM69" s="145"/>
      <c r="BN69" s="145"/>
      <c r="BO69" s="145"/>
      <c r="BP69" s="145"/>
      <c r="BQ69" s="145"/>
      <c r="BR69" s="145"/>
      <c r="BS69" s="145"/>
      <c r="BT69" s="145"/>
      <c r="BU69" s="145"/>
      <c r="BV69" s="145"/>
      <c r="BW69" s="145"/>
      <c r="BX69" s="145"/>
      <c r="BY69" s="145"/>
      <c r="BZ69" s="145"/>
      <c r="CA69" s="145"/>
      <c r="CB69" s="145"/>
      <c r="CC69" s="145"/>
      <c r="CD69" s="145"/>
      <c r="CE69" s="145"/>
      <c r="CF69" s="145"/>
      <c r="CG69" s="151"/>
    </row>
    <row r="70" spans="1:85" x14ac:dyDescent="0.25">
      <c r="A70" s="166"/>
      <c r="B70" s="151"/>
      <c r="C70" s="151"/>
      <c r="D70" s="151"/>
      <c r="E70" s="151"/>
      <c r="F70" s="152"/>
      <c r="G70" s="152"/>
      <c r="H70" s="152"/>
      <c r="I70" s="152"/>
      <c r="J70" s="152"/>
      <c r="K70" s="152"/>
      <c r="L70" s="152"/>
      <c r="M70" s="152"/>
      <c r="N70" s="144"/>
      <c r="O70" s="144"/>
      <c r="P70" s="144"/>
      <c r="Q70" s="144"/>
      <c r="R70" s="145"/>
      <c r="S70" s="145"/>
      <c r="T70" s="145"/>
      <c r="U70" s="145"/>
      <c r="W70" s="145"/>
      <c r="X70" s="152"/>
      <c r="Y70" s="152"/>
      <c r="Z70" s="146"/>
      <c r="AA70" s="146"/>
      <c r="AB70" s="146"/>
      <c r="AC70" s="146"/>
      <c r="AD70" s="147"/>
      <c r="AE70" s="147"/>
      <c r="AF70" s="147"/>
      <c r="AG70" s="147"/>
      <c r="AH70" s="147"/>
      <c r="AI70" s="147"/>
      <c r="AJ70" s="147"/>
      <c r="AK70" s="147"/>
      <c r="AL70" s="148"/>
      <c r="AM70" s="148"/>
      <c r="AN70" s="148"/>
      <c r="AO70" s="148"/>
      <c r="AP70" s="149"/>
      <c r="AQ70" s="149"/>
      <c r="AR70" s="149"/>
      <c r="AS70" s="149"/>
      <c r="AT70" s="149"/>
      <c r="AU70" s="149"/>
      <c r="AV70" s="149"/>
      <c r="AW70" s="149"/>
      <c r="AX70" s="145"/>
      <c r="AY70" s="145"/>
      <c r="AZ70" s="145"/>
      <c r="BA70" s="145"/>
      <c r="BB70" s="149"/>
      <c r="BC70" s="149"/>
      <c r="BD70" s="149"/>
      <c r="BE70" s="149"/>
      <c r="BF70" s="149"/>
      <c r="BG70" s="149"/>
      <c r="BH70" s="149"/>
      <c r="BI70" s="149"/>
      <c r="BJ70" s="145"/>
      <c r="BK70" s="145"/>
      <c r="BL70" s="145"/>
      <c r="BM70" s="145"/>
      <c r="BN70" s="145"/>
      <c r="BO70" s="145"/>
      <c r="BP70" s="145"/>
      <c r="BQ70" s="145"/>
      <c r="BR70" s="145"/>
      <c r="BS70" s="145"/>
      <c r="BT70" s="145"/>
      <c r="BU70" s="145"/>
      <c r="BV70" s="145"/>
      <c r="BW70" s="145"/>
      <c r="BX70" s="145"/>
      <c r="BY70" s="145"/>
      <c r="BZ70" s="145"/>
      <c r="CA70" s="145"/>
      <c r="CB70" s="145"/>
      <c r="CC70" s="145"/>
      <c r="CD70" s="145"/>
      <c r="CE70" s="145"/>
      <c r="CF70" s="145"/>
      <c r="CG70" s="151"/>
    </row>
    <row r="71" spans="1:85" x14ac:dyDescent="0.25">
      <c r="A71" s="166"/>
      <c r="B71" s="151"/>
      <c r="C71" s="151"/>
      <c r="D71" s="151"/>
      <c r="E71" s="151"/>
      <c r="F71" s="152"/>
      <c r="G71" s="152"/>
      <c r="H71" s="152"/>
      <c r="I71" s="152"/>
      <c r="J71" s="152"/>
      <c r="K71" s="152"/>
      <c r="L71" s="152"/>
      <c r="M71" s="152"/>
      <c r="N71" s="144"/>
      <c r="O71" s="144"/>
      <c r="P71" s="144"/>
      <c r="Q71" s="144"/>
      <c r="R71" s="145"/>
      <c r="S71" s="145"/>
      <c r="T71" s="145"/>
      <c r="U71" s="145"/>
      <c r="W71" s="145"/>
      <c r="X71" s="152"/>
      <c r="Y71" s="152"/>
      <c r="Z71" s="146"/>
      <c r="AA71" s="146"/>
      <c r="AB71" s="146"/>
      <c r="AC71" s="146"/>
      <c r="AD71" s="147"/>
      <c r="AE71" s="147"/>
      <c r="AF71" s="147"/>
      <c r="AG71" s="147"/>
      <c r="AH71" s="147"/>
      <c r="AI71" s="147"/>
      <c r="AJ71" s="147"/>
      <c r="AK71" s="147"/>
      <c r="AL71" s="148"/>
      <c r="AM71" s="148"/>
      <c r="AN71" s="148"/>
      <c r="AO71" s="148"/>
      <c r="AP71" s="149"/>
      <c r="AQ71" s="149"/>
      <c r="AR71" s="149"/>
      <c r="AS71" s="149"/>
      <c r="AT71" s="149"/>
      <c r="AU71" s="149"/>
      <c r="AV71" s="149"/>
      <c r="AW71" s="149"/>
      <c r="AX71" s="145"/>
      <c r="AY71" s="145"/>
      <c r="AZ71" s="145"/>
      <c r="BA71" s="145"/>
      <c r="BB71" s="149"/>
      <c r="BC71" s="149"/>
      <c r="BD71" s="149"/>
      <c r="BE71" s="149"/>
      <c r="BF71" s="149"/>
      <c r="BG71" s="149"/>
      <c r="BH71" s="149"/>
      <c r="BI71" s="149"/>
      <c r="BJ71" s="145"/>
      <c r="BK71" s="145"/>
      <c r="BL71" s="145"/>
      <c r="BM71" s="145"/>
      <c r="BN71" s="145"/>
      <c r="BO71" s="145"/>
      <c r="BP71" s="145"/>
      <c r="BQ71" s="145"/>
      <c r="BR71" s="145"/>
      <c r="BS71" s="145"/>
      <c r="BT71" s="145"/>
      <c r="BU71" s="145"/>
      <c r="BV71" s="145"/>
      <c r="BW71" s="145"/>
      <c r="BX71" s="145"/>
      <c r="BY71" s="145"/>
      <c r="BZ71" s="145"/>
      <c r="CA71" s="145"/>
      <c r="CB71" s="145"/>
      <c r="CC71" s="145"/>
      <c r="CD71" s="145"/>
      <c r="CE71" s="145"/>
      <c r="CF71" s="145"/>
      <c r="CG71" s="151"/>
    </row>
    <row r="72" spans="1:85" x14ac:dyDescent="0.25">
      <c r="A72" s="166"/>
      <c r="B72" s="151"/>
      <c r="C72" s="151"/>
      <c r="D72" s="151"/>
      <c r="E72" s="151"/>
      <c r="F72" s="152"/>
      <c r="G72" s="152"/>
      <c r="H72" s="152"/>
      <c r="I72" s="152"/>
      <c r="J72" s="152"/>
      <c r="K72" s="152"/>
      <c r="L72" s="152"/>
      <c r="M72" s="152"/>
      <c r="N72" s="144"/>
      <c r="O72" s="144"/>
      <c r="P72" s="144"/>
      <c r="Q72" s="144"/>
      <c r="R72" s="145"/>
      <c r="S72" s="145"/>
      <c r="T72" s="145"/>
      <c r="U72" s="145"/>
      <c r="W72" s="145"/>
      <c r="X72" s="152"/>
      <c r="Y72" s="152"/>
      <c r="Z72" s="146"/>
      <c r="AA72" s="146"/>
      <c r="AB72" s="146"/>
      <c r="AC72" s="146"/>
      <c r="AD72" s="147"/>
      <c r="AE72" s="147"/>
      <c r="AF72" s="147"/>
      <c r="AG72" s="147"/>
      <c r="AH72" s="147"/>
      <c r="AI72" s="147"/>
      <c r="AJ72" s="147"/>
      <c r="AK72" s="147"/>
      <c r="AL72" s="148"/>
      <c r="AM72" s="148"/>
      <c r="AN72" s="148"/>
      <c r="AO72" s="148"/>
      <c r="AP72" s="149"/>
      <c r="AQ72" s="149"/>
      <c r="AR72" s="149"/>
      <c r="AS72" s="149"/>
      <c r="AT72" s="149"/>
      <c r="AU72" s="149"/>
      <c r="AV72" s="149"/>
      <c r="AW72" s="149"/>
      <c r="AX72" s="145"/>
      <c r="AY72" s="145"/>
      <c r="AZ72" s="145"/>
      <c r="BA72" s="145"/>
      <c r="BB72" s="149"/>
      <c r="BC72" s="149"/>
      <c r="BD72" s="149"/>
      <c r="BE72" s="149"/>
      <c r="BF72" s="149"/>
      <c r="BG72" s="149"/>
      <c r="BH72" s="149"/>
      <c r="BI72" s="149"/>
      <c r="BJ72" s="145"/>
      <c r="BK72" s="145"/>
      <c r="BL72" s="145"/>
      <c r="BM72" s="145"/>
      <c r="BN72" s="145"/>
      <c r="BO72" s="145"/>
      <c r="BP72" s="145"/>
      <c r="BQ72" s="145"/>
      <c r="BR72" s="145"/>
      <c r="BS72" s="145"/>
      <c r="BT72" s="145"/>
      <c r="BU72" s="145"/>
      <c r="BV72" s="145"/>
      <c r="BW72" s="145"/>
      <c r="BX72" s="145"/>
      <c r="BY72" s="145"/>
      <c r="BZ72" s="145"/>
      <c r="CA72" s="145"/>
      <c r="CB72" s="145"/>
      <c r="CC72" s="145"/>
      <c r="CD72" s="145"/>
      <c r="CE72" s="145"/>
      <c r="CF72" s="145"/>
      <c r="CG72" s="151"/>
    </row>
    <row r="73" spans="1:85" x14ac:dyDescent="0.25">
      <c r="A73" s="166"/>
      <c r="B73" s="151"/>
      <c r="C73" s="151"/>
      <c r="D73" s="151"/>
      <c r="E73" s="151"/>
      <c r="F73" s="152"/>
      <c r="G73" s="152"/>
      <c r="H73" s="152"/>
      <c r="I73" s="152"/>
      <c r="J73" s="152"/>
      <c r="K73" s="152"/>
      <c r="L73" s="152"/>
      <c r="M73" s="152"/>
      <c r="N73" s="144"/>
      <c r="O73" s="144"/>
      <c r="P73" s="144"/>
      <c r="Q73" s="144"/>
      <c r="R73" s="145"/>
      <c r="S73" s="145"/>
      <c r="T73" s="145"/>
      <c r="U73" s="145"/>
      <c r="W73" s="145"/>
      <c r="X73" s="152"/>
      <c r="Y73" s="152"/>
      <c r="Z73" s="146"/>
      <c r="AA73" s="146"/>
      <c r="AB73" s="146"/>
      <c r="AC73" s="146"/>
      <c r="AD73" s="147"/>
      <c r="AE73" s="147"/>
      <c r="AF73" s="147"/>
      <c r="AG73" s="147"/>
      <c r="AH73" s="147"/>
      <c r="AI73" s="147"/>
      <c r="AJ73" s="147"/>
      <c r="AK73" s="147"/>
      <c r="AL73" s="148"/>
      <c r="AM73" s="148"/>
      <c r="AN73" s="148"/>
      <c r="AO73" s="148"/>
      <c r="AP73" s="149"/>
      <c r="AQ73" s="149"/>
      <c r="AR73" s="149"/>
      <c r="AS73" s="149"/>
      <c r="AT73" s="149"/>
      <c r="AU73" s="149"/>
      <c r="AV73" s="149"/>
      <c r="AW73" s="149"/>
      <c r="AX73" s="145"/>
      <c r="AY73" s="145"/>
      <c r="AZ73" s="145"/>
      <c r="BA73" s="145"/>
      <c r="BB73" s="149"/>
      <c r="BC73" s="149"/>
      <c r="BD73" s="149"/>
      <c r="BE73" s="149"/>
      <c r="BF73" s="149"/>
      <c r="BG73" s="149"/>
      <c r="BH73" s="149"/>
      <c r="BI73" s="149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  <c r="BT73" s="145"/>
      <c r="BU73" s="145"/>
      <c r="BV73" s="145"/>
      <c r="BW73" s="145"/>
      <c r="BX73" s="145"/>
      <c r="BY73" s="145"/>
      <c r="BZ73" s="145"/>
      <c r="CA73" s="145"/>
      <c r="CB73" s="145"/>
      <c r="CC73" s="145"/>
      <c r="CD73" s="145"/>
      <c r="CE73" s="145"/>
      <c r="CF73" s="145"/>
      <c r="CG73" s="151"/>
    </row>
    <row r="74" spans="1:85" x14ac:dyDescent="0.25">
      <c r="A74" s="166"/>
      <c r="B74" s="151"/>
      <c r="C74" s="151"/>
      <c r="D74" s="151"/>
      <c r="E74" s="151"/>
      <c r="F74" s="152"/>
      <c r="G74" s="152"/>
      <c r="H74" s="152"/>
      <c r="I74" s="152"/>
      <c r="J74" s="152"/>
      <c r="K74" s="152"/>
      <c r="L74" s="152"/>
      <c r="M74" s="152"/>
      <c r="N74" s="144"/>
      <c r="O74" s="144"/>
      <c r="P74" s="144"/>
      <c r="Q74" s="144"/>
      <c r="R74" s="145"/>
      <c r="S74" s="145"/>
      <c r="T74" s="145"/>
      <c r="U74" s="145"/>
      <c r="W74" s="145"/>
      <c r="X74" s="152"/>
      <c r="Y74" s="152"/>
      <c r="Z74" s="146"/>
      <c r="AA74" s="146"/>
      <c r="AB74" s="146"/>
      <c r="AC74" s="146"/>
      <c r="AD74" s="147"/>
      <c r="AE74" s="147"/>
      <c r="AF74" s="147"/>
      <c r="AG74" s="147"/>
      <c r="AH74" s="147"/>
      <c r="AI74" s="147"/>
      <c r="AJ74" s="147"/>
      <c r="AK74" s="147"/>
      <c r="AL74" s="148"/>
      <c r="AM74" s="148"/>
      <c r="AN74" s="148"/>
      <c r="AO74" s="148"/>
      <c r="AP74" s="149"/>
      <c r="AQ74" s="149"/>
      <c r="AR74" s="149"/>
      <c r="AS74" s="149"/>
      <c r="AT74" s="149"/>
      <c r="AU74" s="149"/>
      <c r="AV74" s="149"/>
      <c r="AW74" s="149"/>
      <c r="AX74" s="145"/>
      <c r="AY74" s="145"/>
      <c r="AZ74" s="145"/>
      <c r="BA74" s="145"/>
      <c r="BB74" s="149"/>
      <c r="BC74" s="149"/>
      <c r="BD74" s="149"/>
      <c r="BE74" s="149"/>
      <c r="BF74" s="149"/>
      <c r="BG74" s="149"/>
      <c r="BH74" s="149"/>
      <c r="BI74" s="149"/>
      <c r="BJ74" s="145"/>
      <c r="BK74" s="145"/>
      <c r="BL74" s="145"/>
      <c r="BM74" s="145"/>
      <c r="BN74" s="145"/>
      <c r="BO74" s="145"/>
      <c r="BP74" s="145"/>
      <c r="BQ74" s="145"/>
      <c r="BR74" s="145"/>
      <c r="BS74" s="145"/>
      <c r="BT74" s="145"/>
      <c r="BU74" s="145"/>
      <c r="BV74" s="145"/>
      <c r="BW74" s="145"/>
      <c r="BX74" s="145"/>
      <c r="BY74" s="145"/>
      <c r="BZ74" s="145"/>
      <c r="CA74" s="145"/>
      <c r="CB74" s="145"/>
      <c r="CC74" s="145"/>
      <c r="CD74" s="145"/>
      <c r="CE74" s="145"/>
      <c r="CF74" s="145"/>
      <c r="CG74" s="151"/>
    </row>
    <row r="75" spans="1:85" x14ac:dyDescent="0.25">
      <c r="A75" s="166"/>
      <c r="B75" s="151"/>
      <c r="C75" s="151"/>
      <c r="D75" s="151"/>
      <c r="E75" s="151"/>
      <c r="F75" s="152"/>
      <c r="G75" s="152"/>
      <c r="H75" s="152"/>
      <c r="I75" s="152"/>
      <c r="J75" s="152"/>
      <c r="K75" s="152"/>
      <c r="L75" s="152"/>
      <c r="M75" s="152"/>
      <c r="N75" s="144"/>
      <c r="O75" s="144"/>
      <c r="P75" s="144"/>
      <c r="Q75" s="144"/>
      <c r="R75" s="145"/>
      <c r="S75" s="145"/>
      <c r="T75" s="145"/>
      <c r="U75" s="145"/>
      <c r="W75" s="145"/>
      <c r="X75" s="152"/>
      <c r="Y75" s="152"/>
      <c r="Z75" s="146"/>
      <c r="AA75" s="146"/>
      <c r="AB75" s="146"/>
      <c r="AC75" s="146"/>
      <c r="AD75" s="147"/>
      <c r="AE75" s="147"/>
      <c r="AF75" s="147"/>
      <c r="AG75" s="147"/>
      <c r="AH75" s="147"/>
      <c r="AI75" s="147"/>
      <c r="AJ75" s="147"/>
      <c r="AK75" s="147"/>
      <c r="AL75" s="148"/>
      <c r="AM75" s="148"/>
      <c r="AN75" s="148"/>
      <c r="AO75" s="148"/>
      <c r="AP75" s="149"/>
      <c r="AQ75" s="149"/>
      <c r="AR75" s="149"/>
      <c r="AS75" s="149"/>
      <c r="AT75" s="149"/>
      <c r="AU75" s="149"/>
      <c r="AV75" s="149"/>
      <c r="AW75" s="149"/>
      <c r="AX75" s="145"/>
      <c r="AY75" s="145"/>
      <c r="AZ75" s="145"/>
      <c r="BA75" s="145"/>
      <c r="BB75" s="149"/>
      <c r="BC75" s="149"/>
      <c r="BD75" s="149"/>
      <c r="BE75" s="149"/>
      <c r="BF75" s="149"/>
      <c r="BG75" s="149"/>
      <c r="BH75" s="149"/>
      <c r="BI75" s="149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5"/>
      <c r="CA75" s="145"/>
      <c r="CB75" s="145"/>
      <c r="CC75" s="145"/>
      <c r="CD75" s="145"/>
      <c r="CE75" s="145"/>
      <c r="CF75" s="145"/>
      <c r="CG75" s="151"/>
    </row>
    <row r="76" spans="1:85" x14ac:dyDescent="0.25">
      <c r="A76" s="166"/>
      <c r="B76" s="151"/>
      <c r="C76" s="151"/>
      <c r="D76" s="151"/>
      <c r="E76" s="151"/>
      <c r="F76" s="152"/>
      <c r="G76" s="152"/>
      <c r="H76" s="152"/>
      <c r="I76" s="152"/>
      <c r="J76" s="152"/>
      <c r="K76" s="152"/>
      <c r="L76" s="152"/>
      <c r="M76" s="152"/>
      <c r="N76" s="144"/>
      <c r="O76" s="144"/>
      <c r="P76" s="144"/>
      <c r="Q76" s="144"/>
      <c r="R76" s="145"/>
      <c r="S76" s="145"/>
      <c r="T76" s="145"/>
      <c r="U76" s="145"/>
      <c r="W76" s="145"/>
      <c r="X76" s="152"/>
      <c r="Y76" s="152"/>
      <c r="Z76" s="146"/>
      <c r="AA76" s="146"/>
      <c r="AB76" s="146"/>
      <c r="AC76" s="146"/>
      <c r="AD76" s="147"/>
      <c r="AE76" s="147"/>
      <c r="AF76" s="147"/>
      <c r="AG76" s="147"/>
      <c r="AH76" s="147"/>
      <c r="AI76" s="147"/>
      <c r="AJ76" s="147"/>
      <c r="AK76" s="147"/>
      <c r="AL76" s="148"/>
      <c r="AM76" s="148"/>
      <c r="AN76" s="148"/>
      <c r="AO76" s="148"/>
      <c r="AP76" s="149"/>
      <c r="AQ76" s="149"/>
      <c r="AR76" s="149"/>
      <c r="AS76" s="149"/>
      <c r="AT76" s="149"/>
      <c r="AU76" s="149"/>
      <c r="AV76" s="149"/>
      <c r="AW76" s="149"/>
      <c r="AX76" s="145"/>
      <c r="AY76" s="145"/>
      <c r="AZ76" s="145"/>
      <c r="BA76" s="145"/>
      <c r="BB76" s="149"/>
      <c r="BC76" s="149"/>
      <c r="BD76" s="149"/>
      <c r="BE76" s="149"/>
      <c r="BF76" s="149"/>
      <c r="BG76" s="149"/>
      <c r="BH76" s="149"/>
      <c r="BI76" s="149"/>
      <c r="BJ76" s="145"/>
      <c r="BK76" s="145"/>
      <c r="BL76" s="145"/>
      <c r="BM76" s="145"/>
      <c r="BN76" s="145"/>
      <c r="BO76" s="145"/>
      <c r="BP76" s="145"/>
      <c r="BQ76" s="145"/>
      <c r="BR76" s="145"/>
      <c r="BS76" s="145"/>
      <c r="BT76" s="145"/>
      <c r="BU76" s="145"/>
      <c r="BV76" s="145"/>
      <c r="BW76" s="145"/>
      <c r="BX76" s="145"/>
      <c r="BY76" s="145"/>
      <c r="BZ76" s="145"/>
      <c r="CA76" s="145"/>
      <c r="CB76" s="145"/>
      <c r="CC76" s="145"/>
      <c r="CD76" s="145"/>
      <c r="CE76" s="145"/>
      <c r="CF76" s="145"/>
      <c r="CG76" s="151"/>
    </row>
    <row r="77" spans="1:85" x14ac:dyDescent="0.25">
      <c r="A77" s="166"/>
      <c r="B77" s="151"/>
      <c r="C77" s="151"/>
      <c r="D77" s="151"/>
      <c r="E77" s="151"/>
      <c r="F77" s="152"/>
      <c r="G77" s="152"/>
      <c r="H77" s="152"/>
      <c r="I77" s="152"/>
      <c r="J77" s="152"/>
      <c r="K77" s="152"/>
      <c r="L77" s="152"/>
      <c r="M77" s="152"/>
      <c r="N77" s="144"/>
      <c r="O77" s="144"/>
      <c r="P77" s="144"/>
      <c r="Q77" s="144"/>
      <c r="R77" s="145"/>
      <c r="S77" s="145"/>
      <c r="T77" s="145"/>
      <c r="U77" s="145"/>
      <c r="W77" s="145"/>
      <c r="X77" s="152"/>
      <c r="Y77" s="152"/>
      <c r="Z77" s="146"/>
      <c r="AA77" s="146"/>
      <c r="AB77" s="146"/>
      <c r="AC77" s="146"/>
      <c r="AD77" s="147"/>
      <c r="AE77" s="147"/>
      <c r="AF77" s="147"/>
      <c r="AG77" s="147"/>
      <c r="AH77" s="147"/>
      <c r="AI77" s="147"/>
      <c r="AJ77" s="147"/>
      <c r="AK77" s="147"/>
      <c r="AL77" s="148"/>
      <c r="AM77" s="148"/>
      <c r="AN77" s="148"/>
      <c r="AO77" s="148"/>
      <c r="AP77" s="149"/>
      <c r="AQ77" s="149"/>
      <c r="AR77" s="149"/>
      <c r="AS77" s="149"/>
      <c r="AT77" s="149"/>
      <c r="AU77" s="149"/>
      <c r="AV77" s="149"/>
      <c r="AW77" s="149"/>
      <c r="AX77" s="145"/>
      <c r="AY77" s="145"/>
      <c r="AZ77" s="145"/>
      <c r="BA77" s="145"/>
      <c r="BB77" s="149"/>
      <c r="BC77" s="149"/>
      <c r="BD77" s="149"/>
      <c r="BE77" s="149"/>
      <c r="BF77" s="149"/>
      <c r="BG77" s="149"/>
      <c r="BH77" s="149"/>
      <c r="BI77" s="149"/>
      <c r="BJ77" s="145"/>
      <c r="BK77" s="145"/>
      <c r="BL77" s="145"/>
      <c r="BM77" s="145"/>
      <c r="BN77" s="145"/>
      <c r="BO77" s="145"/>
      <c r="BP77" s="145"/>
      <c r="BQ77" s="145"/>
      <c r="BR77" s="145"/>
      <c r="BS77" s="145"/>
      <c r="BT77" s="145"/>
      <c r="BU77" s="145"/>
      <c r="BV77" s="145"/>
      <c r="BW77" s="145"/>
      <c r="BX77" s="145"/>
      <c r="BY77" s="145"/>
      <c r="BZ77" s="145"/>
      <c r="CA77" s="145"/>
      <c r="CB77" s="145"/>
      <c r="CC77" s="145"/>
      <c r="CD77" s="145"/>
      <c r="CE77" s="145"/>
      <c r="CF77" s="145"/>
      <c r="CG77" s="151"/>
    </row>
    <row r="78" spans="1:85" x14ac:dyDescent="0.25">
      <c r="A78" s="166"/>
      <c r="B78" s="151"/>
      <c r="C78" s="151"/>
      <c r="D78" s="151"/>
      <c r="E78" s="151"/>
      <c r="F78" s="152"/>
      <c r="G78" s="152"/>
      <c r="H78" s="152"/>
      <c r="I78" s="152"/>
      <c r="J78" s="152"/>
      <c r="K78" s="152"/>
      <c r="L78" s="152"/>
      <c r="M78" s="152"/>
      <c r="N78" s="144"/>
      <c r="O78" s="144"/>
      <c r="P78" s="144"/>
      <c r="Q78" s="144"/>
      <c r="R78" s="145"/>
      <c r="S78" s="145"/>
      <c r="T78" s="145"/>
      <c r="U78" s="145"/>
      <c r="W78" s="145"/>
      <c r="X78" s="152"/>
      <c r="Y78" s="152"/>
      <c r="Z78" s="146"/>
      <c r="AA78" s="146"/>
      <c r="AB78" s="146"/>
      <c r="AC78" s="146"/>
      <c r="AD78" s="147"/>
      <c r="AE78" s="147"/>
      <c r="AF78" s="147"/>
      <c r="AG78" s="147"/>
      <c r="AH78" s="147"/>
      <c r="AI78" s="147"/>
      <c r="AJ78" s="147"/>
      <c r="AK78" s="147"/>
      <c r="AL78" s="148"/>
      <c r="AM78" s="148"/>
      <c r="AN78" s="148"/>
      <c r="AO78" s="148"/>
      <c r="AP78" s="149"/>
      <c r="AQ78" s="149"/>
      <c r="AR78" s="149"/>
      <c r="AS78" s="149"/>
      <c r="AT78" s="149"/>
      <c r="AU78" s="149"/>
      <c r="AV78" s="149"/>
      <c r="AW78" s="149"/>
      <c r="AX78" s="145"/>
      <c r="AY78" s="145"/>
      <c r="AZ78" s="145"/>
      <c r="BA78" s="145"/>
      <c r="BB78" s="149"/>
      <c r="BC78" s="149"/>
      <c r="BD78" s="149"/>
      <c r="BE78" s="149"/>
      <c r="BF78" s="149"/>
      <c r="BG78" s="149"/>
      <c r="BH78" s="149"/>
      <c r="BI78" s="149"/>
      <c r="BJ78" s="145"/>
      <c r="BK78" s="145"/>
      <c r="BL78" s="145"/>
      <c r="BM78" s="145"/>
      <c r="BN78" s="145"/>
      <c r="BO78" s="145"/>
      <c r="BP78" s="145"/>
      <c r="BQ78" s="145"/>
      <c r="BR78" s="145"/>
      <c r="BS78" s="145"/>
      <c r="BT78" s="145"/>
      <c r="BU78" s="145"/>
      <c r="BV78" s="145"/>
      <c r="BW78" s="145"/>
      <c r="BX78" s="145"/>
      <c r="BY78" s="145"/>
      <c r="BZ78" s="145"/>
      <c r="CA78" s="145"/>
      <c r="CB78" s="145"/>
      <c r="CC78" s="145"/>
      <c r="CD78" s="145"/>
      <c r="CE78" s="145"/>
      <c r="CF78" s="145"/>
      <c r="CG78" s="151"/>
    </row>
    <row r="79" spans="1:85" x14ac:dyDescent="0.25">
      <c r="A79" s="166"/>
      <c r="B79" s="151"/>
      <c r="C79" s="151"/>
      <c r="D79" s="151"/>
      <c r="E79" s="151"/>
      <c r="F79" s="152"/>
      <c r="G79" s="152"/>
      <c r="H79" s="152"/>
      <c r="I79" s="152"/>
      <c r="J79" s="152"/>
      <c r="K79" s="152"/>
      <c r="L79" s="152"/>
      <c r="M79" s="152"/>
      <c r="N79" s="144"/>
      <c r="O79" s="144"/>
      <c r="P79" s="144"/>
      <c r="Q79" s="144"/>
      <c r="R79" s="145"/>
      <c r="S79" s="145"/>
      <c r="T79" s="145"/>
      <c r="U79" s="145"/>
      <c r="W79" s="145"/>
      <c r="X79" s="152"/>
      <c r="Y79" s="152"/>
      <c r="Z79" s="146"/>
      <c r="AA79" s="146"/>
      <c r="AB79" s="146"/>
      <c r="AC79" s="146"/>
      <c r="AD79" s="147"/>
      <c r="AE79" s="147"/>
      <c r="AF79" s="147"/>
      <c r="AG79" s="147"/>
      <c r="AH79" s="147"/>
      <c r="AI79" s="147"/>
      <c r="AJ79" s="147"/>
      <c r="AK79" s="147"/>
      <c r="AL79" s="148"/>
      <c r="AM79" s="148"/>
      <c r="AN79" s="148"/>
      <c r="AO79" s="148"/>
      <c r="AP79" s="149"/>
      <c r="AQ79" s="149"/>
      <c r="AR79" s="149"/>
      <c r="AS79" s="149"/>
      <c r="AT79" s="149"/>
      <c r="AU79" s="149"/>
      <c r="AV79" s="149"/>
      <c r="AW79" s="149"/>
      <c r="AX79" s="145"/>
      <c r="AY79" s="145"/>
      <c r="AZ79" s="145"/>
      <c r="BA79" s="145"/>
      <c r="BB79" s="149"/>
      <c r="BC79" s="149"/>
      <c r="BD79" s="149"/>
      <c r="BE79" s="149"/>
      <c r="BF79" s="149"/>
      <c r="BG79" s="149"/>
      <c r="BH79" s="149"/>
      <c r="BI79" s="149"/>
      <c r="BJ79" s="145"/>
      <c r="BK79" s="145"/>
      <c r="BL79" s="145"/>
      <c r="BM79" s="145"/>
      <c r="BN79" s="145"/>
      <c r="BO79" s="145"/>
      <c r="BP79" s="145"/>
      <c r="BQ79" s="145"/>
      <c r="BR79" s="145"/>
      <c r="BS79" s="145"/>
      <c r="BT79" s="145"/>
      <c r="BU79" s="145"/>
      <c r="BV79" s="145"/>
      <c r="BW79" s="145"/>
      <c r="BX79" s="145"/>
      <c r="BY79" s="145"/>
      <c r="BZ79" s="145"/>
      <c r="CA79" s="145"/>
      <c r="CB79" s="145"/>
      <c r="CC79" s="145"/>
      <c r="CD79" s="145"/>
      <c r="CE79" s="145"/>
      <c r="CF79" s="145"/>
      <c r="CG79" s="151"/>
    </row>
    <row r="80" spans="1:85" x14ac:dyDescent="0.25">
      <c r="A80" s="166"/>
      <c r="B80" s="151"/>
      <c r="C80" s="151"/>
      <c r="D80" s="151"/>
      <c r="E80" s="151"/>
      <c r="F80" s="152"/>
      <c r="G80" s="152"/>
      <c r="H80" s="152"/>
      <c r="I80" s="152"/>
      <c r="J80" s="152"/>
      <c r="K80" s="152"/>
      <c r="L80" s="152"/>
      <c r="M80" s="152"/>
      <c r="N80" s="144"/>
      <c r="O80" s="144"/>
      <c r="P80" s="144"/>
      <c r="Q80" s="144"/>
      <c r="R80" s="145"/>
      <c r="S80" s="145"/>
      <c r="T80" s="145"/>
      <c r="U80" s="145"/>
      <c r="W80" s="145"/>
      <c r="X80" s="152"/>
      <c r="Y80" s="152"/>
      <c r="Z80" s="146"/>
      <c r="AA80" s="146"/>
      <c r="AB80" s="146"/>
      <c r="AC80" s="146"/>
      <c r="AD80" s="147"/>
      <c r="AE80" s="147"/>
      <c r="AF80" s="147"/>
      <c r="AG80" s="147"/>
      <c r="AH80" s="147"/>
      <c r="AI80" s="147"/>
      <c r="AJ80" s="147"/>
      <c r="AK80" s="147"/>
      <c r="AL80" s="148"/>
      <c r="AM80" s="148"/>
      <c r="AN80" s="148"/>
      <c r="AO80" s="148"/>
      <c r="AP80" s="149"/>
      <c r="AQ80" s="149"/>
      <c r="AR80" s="149"/>
      <c r="AS80" s="149"/>
      <c r="AT80" s="149"/>
      <c r="AU80" s="149"/>
      <c r="AV80" s="149"/>
      <c r="AW80" s="149"/>
      <c r="AX80" s="145"/>
      <c r="AY80" s="145"/>
      <c r="AZ80" s="145"/>
      <c r="BA80" s="145"/>
      <c r="BB80" s="149"/>
      <c r="BC80" s="149"/>
      <c r="BD80" s="149"/>
      <c r="BE80" s="149"/>
      <c r="BF80" s="149"/>
      <c r="BG80" s="149"/>
      <c r="BH80" s="149"/>
      <c r="BI80" s="149"/>
      <c r="BJ80" s="145"/>
      <c r="BK80" s="145"/>
      <c r="BL80" s="145"/>
      <c r="BM80" s="145"/>
      <c r="BN80" s="145"/>
      <c r="BO80" s="145"/>
      <c r="BP80" s="145"/>
      <c r="BQ80" s="145"/>
      <c r="BR80" s="145"/>
      <c r="BS80" s="145"/>
      <c r="BT80" s="145"/>
      <c r="BU80" s="145"/>
      <c r="BV80" s="145"/>
      <c r="BW80" s="145"/>
      <c r="BX80" s="145"/>
      <c r="BY80" s="145"/>
      <c r="BZ80" s="145"/>
      <c r="CA80" s="145"/>
      <c r="CB80" s="145"/>
      <c r="CC80" s="145"/>
      <c r="CD80" s="145"/>
      <c r="CE80" s="145"/>
      <c r="CF80" s="145"/>
      <c r="CG80" s="151"/>
    </row>
    <row r="81" spans="1:85" x14ac:dyDescent="0.25">
      <c r="A81" s="166"/>
      <c r="B81" s="151"/>
      <c r="C81" s="151"/>
      <c r="D81" s="151"/>
      <c r="E81" s="151"/>
      <c r="F81" s="152"/>
      <c r="G81" s="152"/>
      <c r="H81" s="152"/>
      <c r="I81" s="152"/>
      <c r="J81" s="152"/>
      <c r="K81" s="152"/>
      <c r="L81" s="152"/>
      <c r="M81" s="152"/>
      <c r="N81" s="144"/>
      <c r="O81" s="144"/>
      <c r="P81" s="144"/>
      <c r="Q81" s="144"/>
      <c r="R81" s="145"/>
      <c r="S81" s="145"/>
      <c r="T81" s="145"/>
      <c r="U81" s="145"/>
      <c r="W81" s="145"/>
      <c r="X81" s="152"/>
      <c r="Y81" s="152"/>
      <c r="Z81" s="146"/>
      <c r="AA81" s="146"/>
      <c r="AB81" s="146"/>
      <c r="AC81" s="146"/>
      <c r="AD81" s="147"/>
      <c r="AE81" s="147"/>
      <c r="AF81" s="147"/>
      <c r="AG81" s="147"/>
      <c r="AH81" s="147"/>
      <c r="AI81" s="147"/>
      <c r="AJ81" s="147"/>
      <c r="AK81" s="147"/>
      <c r="AL81" s="148"/>
      <c r="AM81" s="148"/>
      <c r="AN81" s="148"/>
      <c r="AO81" s="148"/>
      <c r="AP81" s="149"/>
      <c r="AQ81" s="149"/>
      <c r="AR81" s="149"/>
      <c r="AS81" s="149"/>
      <c r="AT81" s="149"/>
      <c r="AU81" s="149"/>
      <c r="AV81" s="149"/>
      <c r="AW81" s="149"/>
      <c r="AX81" s="145"/>
      <c r="AY81" s="145"/>
      <c r="AZ81" s="145"/>
      <c r="BA81" s="145"/>
      <c r="BB81" s="149"/>
      <c r="BC81" s="149"/>
      <c r="BD81" s="149"/>
      <c r="BE81" s="149"/>
      <c r="BF81" s="149"/>
      <c r="BG81" s="149"/>
      <c r="BH81" s="149"/>
      <c r="BI81" s="149"/>
      <c r="BJ81" s="145"/>
      <c r="BK81" s="145"/>
      <c r="BL81" s="145"/>
      <c r="BM81" s="145"/>
      <c r="BN81" s="145"/>
      <c r="BO81" s="145"/>
      <c r="BP81" s="145"/>
      <c r="BQ81" s="145"/>
      <c r="BR81" s="145"/>
      <c r="BS81" s="145"/>
      <c r="BT81" s="145"/>
      <c r="BU81" s="145"/>
      <c r="BV81" s="145"/>
      <c r="BW81" s="145"/>
      <c r="BX81" s="145"/>
      <c r="BY81" s="145"/>
      <c r="BZ81" s="145"/>
      <c r="CA81" s="145"/>
      <c r="CB81" s="145"/>
      <c r="CC81" s="145"/>
      <c r="CD81" s="145"/>
      <c r="CE81" s="145"/>
      <c r="CF81" s="145"/>
      <c r="CG81" s="151"/>
    </row>
    <row r="82" spans="1:85" x14ac:dyDescent="0.25">
      <c r="A82" s="166"/>
      <c r="B82" s="151"/>
      <c r="C82" s="151"/>
      <c r="D82" s="151"/>
      <c r="E82" s="151"/>
      <c r="F82" s="152"/>
      <c r="G82" s="152"/>
      <c r="H82" s="152"/>
      <c r="I82" s="152"/>
      <c r="J82" s="152"/>
      <c r="K82" s="152"/>
      <c r="L82" s="152"/>
      <c r="M82" s="152"/>
      <c r="N82" s="144"/>
      <c r="O82" s="144"/>
      <c r="P82" s="144"/>
      <c r="Q82" s="144"/>
      <c r="R82" s="145"/>
      <c r="S82" s="145"/>
      <c r="T82" s="145"/>
      <c r="U82" s="145"/>
      <c r="W82" s="145"/>
      <c r="X82" s="152"/>
      <c r="Y82" s="152"/>
      <c r="Z82" s="146"/>
      <c r="AA82" s="146"/>
      <c r="AB82" s="146"/>
      <c r="AC82" s="146"/>
      <c r="AD82" s="147"/>
      <c r="AE82" s="147"/>
      <c r="AF82" s="147"/>
      <c r="AG82" s="147"/>
      <c r="AH82" s="147"/>
      <c r="AI82" s="147"/>
      <c r="AJ82" s="147"/>
      <c r="AK82" s="147"/>
      <c r="AL82" s="148"/>
      <c r="AM82" s="148"/>
      <c r="AN82" s="148"/>
      <c r="AO82" s="148"/>
      <c r="AP82" s="149"/>
      <c r="AQ82" s="149"/>
      <c r="AR82" s="149"/>
      <c r="AS82" s="149"/>
      <c r="AT82" s="149"/>
      <c r="AU82" s="149"/>
      <c r="AV82" s="149"/>
      <c r="AW82" s="149"/>
      <c r="AX82" s="145"/>
      <c r="AY82" s="145"/>
      <c r="AZ82" s="145"/>
      <c r="BA82" s="145"/>
      <c r="BB82" s="149"/>
      <c r="BC82" s="149"/>
      <c r="BD82" s="149"/>
      <c r="BE82" s="149"/>
      <c r="BF82" s="149"/>
      <c r="BG82" s="149"/>
      <c r="BH82" s="149"/>
      <c r="BI82" s="149"/>
      <c r="BJ82" s="145"/>
      <c r="BK82" s="145"/>
      <c r="BL82" s="145"/>
      <c r="BM82" s="145"/>
      <c r="BN82" s="145"/>
      <c r="BO82" s="145"/>
      <c r="BP82" s="145"/>
      <c r="BQ82" s="145"/>
      <c r="BR82" s="145"/>
      <c r="BS82" s="145"/>
      <c r="BT82" s="145"/>
      <c r="BU82" s="145"/>
      <c r="BV82" s="145"/>
      <c r="BW82" s="145"/>
      <c r="BX82" s="145"/>
      <c r="BY82" s="145"/>
      <c r="BZ82" s="145"/>
      <c r="CA82" s="145"/>
      <c r="CB82" s="145"/>
      <c r="CC82" s="145"/>
      <c r="CD82" s="145"/>
      <c r="CE82" s="145"/>
      <c r="CF82" s="145"/>
      <c r="CG82" s="151"/>
    </row>
    <row r="83" spans="1:85" x14ac:dyDescent="0.25">
      <c r="A83" s="166"/>
      <c r="B83" s="151"/>
      <c r="C83" s="151"/>
      <c r="D83" s="151"/>
      <c r="E83" s="151"/>
      <c r="F83" s="152"/>
      <c r="G83" s="152"/>
      <c r="H83" s="152"/>
      <c r="I83" s="152"/>
      <c r="J83" s="152"/>
      <c r="K83" s="152"/>
      <c r="L83" s="152"/>
      <c r="M83" s="152"/>
      <c r="N83" s="144"/>
      <c r="O83" s="144"/>
      <c r="P83" s="144"/>
      <c r="Q83" s="144"/>
      <c r="R83" s="145"/>
      <c r="S83" s="145"/>
      <c r="T83" s="145"/>
      <c r="U83" s="145"/>
      <c r="W83" s="145"/>
      <c r="X83" s="152"/>
      <c r="Y83" s="152"/>
      <c r="Z83" s="146"/>
      <c r="AA83" s="146"/>
      <c r="AB83" s="146"/>
      <c r="AC83" s="146"/>
      <c r="AD83" s="147"/>
      <c r="AE83" s="147"/>
      <c r="AF83" s="147"/>
      <c r="AG83" s="147"/>
      <c r="AH83" s="147"/>
      <c r="AI83" s="147"/>
      <c r="AJ83" s="147"/>
      <c r="AK83" s="147"/>
      <c r="AL83" s="148"/>
      <c r="AM83" s="148"/>
      <c r="AN83" s="148"/>
      <c r="AO83" s="148"/>
      <c r="AP83" s="149"/>
      <c r="AQ83" s="149"/>
      <c r="AR83" s="149"/>
      <c r="AS83" s="149"/>
      <c r="AT83" s="149"/>
      <c r="AU83" s="149"/>
      <c r="AV83" s="149"/>
      <c r="AW83" s="149"/>
      <c r="AX83" s="145"/>
      <c r="AY83" s="145"/>
      <c r="AZ83" s="145"/>
      <c r="BA83" s="145"/>
      <c r="BB83" s="149"/>
      <c r="BC83" s="149"/>
      <c r="BD83" s="149"/>
      <c r="BE83" s="149"/>
      <c r="BF83" s="149"/>
      <c r="BG83" s="149"/>
      <c r="BH83" s="149"/>
      <c r="BI83" s="149"/>
      <c r="BJ83" s="145"/>
      <c r="BK83" s="145"/>
      <c r="BL83" s="145"/>
      <c r="BM83" s="145"/>
      <c r="BN83" s="145"/>
      <c r="BO83" s="145"/>
      <c r="BP83" s="145"/>
      <c r="BQ83" s="145"/>
      <c r="BR83" s="145"/>
      <c r="BS83" s="145"/>
      <c r="BT83" s="145"/>
      <c r="BU83" s="145"/>
      <c r="BV83" s="145"/>
      <c r="BW83" s="145"/>
      <c r="BX83" s="145"/>
      <c r="BY83" s="145"/>
      <c r="BZ83" s="145"/>
      <c r="CA83" s="145"/>
      <c r="CB83" s="145"/>
      <c r="CC83" s="145"/>
      <c r="CD83" s="145"/>
      <c r="CE83" s="145"/>
      <c r="CF83" s="145"/>
      <c r="CG83" s="151"/>
    </row>
    <row r="84" spans="1:85" x14ac:dyDescent="0.25">
      <c r="A84" s="166"/>
      <c r="B84" s="151"/>
      <c r="C84" s="151"/>
      <c r="D84" s="151"/>
      <c r="E84" s="151"/>
      <c r="F84" s="152"/>
      <c r="G84" s="152"/>
      <c r="H84" s="152"/>
      <c r="I84" s="152"/>
      <c r="J84" s="152"/>
      <c r="K84" s="152"/>
      <c r="L84" s="152"/>
      <c r="M84" s="152"/>
      <c r="N84" s="144"/>
      <c r="O84" s="144"/>
      <c r="P84" s="144"/>
      <c r="Q84" s="144"/>
      <c r="R84" s="145"/>
      <c r="S84" s="145"/>
      <c r="T84" s="145"/>
      <c r="U84" s="145"/>
      <c r="W84" s="145"/>
      <c r="X84" s="152"/>
      <c r="Y84" s="152"/>
      <c r="Z84" s="146"/>
      <c r="AA84" s="146"/>
      <c r="AB84" s="146"/>
      <c r="AC84" s="146"/>
      <c r="AD84" s="147"/>
      <c r="AE84" s="147"/>
      <c r="AF84" s="147"/>
      <c r="AG84" s="147"/>
      <c r="AH84" s="147"/>
      <c r="AI84" s="147"/>
      <c r="AJ84" s="147"/>
      <c r="AK84" s="147"/>
      <c r="AL84" s="148"/>
      <c r="AM84" s="148"/>
      <c r="AN84" s="148"/>
      <c r="AO84" s="148"/>
      <c r="AP84" s="149"/>
      <c r="AQ84" s="149"/>
      <c r="AR84" s="149"/>
      <c r="AS84" s="149"/>
      <c r="AT84" s="149"/>
      <c r="AU84" s="149"/>
      <c r="AV84" s="149"/>
      <c r="AW84" s="149"/>
      <c r="AX84" s="145"/>
      <c r="AY84" s="145"/>
      <c r="AZ84" s="145"/>
      <c r="BA84" s="145"/>
      <c r="BB84" s="149"/>
      <c r="BC84" s="149"/>
      <c r="BD84" s="149"/>
      <c r="BE84" s="149"/>
      <c r="BF84" s="149"/>
      <c r="BG84" s="149"/>
      <c r="BH84" s="149"/>
      <c r="BI84" s="149"/>
      <c r="BJ84" s="145"/>
      <c r="BK84" s="145"/>
      <c r="BL84" s="145"/>
      <c r="BM84" s="145"/>
      <c r="BN84" s="145"/>
      <c r="BO84" s="145"/>
      <c r="BP84" s="145"/>
      <c r="BQ84" s="145"/>
      <c r="BR84" s="145"/>
      <c r="BS84" s="145"/>
      <c r="BT84" s="145"/>
      <c r="BU84" s="145"/>
      <c r="BV84" s="145"/>
      <c r="BW84" s="145"/>
      <c r="BX84" s="145"/>
      <c r="BY84" s="145"/>
      <c r="BZ84" s="145"/>
      <c r="CA84" s="145"/>
      <c r="CB84" s="145"/>
      <c r="CC84" s="145"/>
      <c r="CD84" s="145"/>
      <c r="CE84" s="145"/>
      <c r="CF84" s="145"/>
      <c r="CG84" s="151"/>
    </row>
    <row r="85" spans="1:85" x14ac:dyDescent="0.25">
      <c r="A85" s="166"/>
      <c r="B85" s="151"/>
      <c r="C85" s="151"/>
      <c r="D85" s="151"/>
      <c r="E85" s="151"/>
      <c r="F85" s="152"/>
      <c r="G85" s="152"/>
      <c r="H85" s="152"/>
      <c r="I85" s="152"/>
      <c r="J85" s="152"/>
      <c r="K85" s="152"/>
      <c r="L85" s="152"/>
      <c r="M85" s="152"/>
      <c r="N85" s="144"/>
      <c r="O85" s="144"/>
      <c r="P85" s="144"/>
      <c r="Q85" s="144"/>
      <c r="R85" s="145"/>
      <c r="S85" s="145"/>
      <c r="T85" s="145"/>
      <c r="U85" s="145"/>
      <c r="W85" s="145"/>
      <c r="X85" s="152"/>
      <c r="Y85" s="152"/>
      <c r="Z85" s="146"/>
      <c r="AA85" s="146"/>
      <c r="AB85" s="146"/>
      <c r="AC85" s="146"/>
      <c r="AD85" s="147"/>
      <c r="AE85" s="147"/>
      <c r="AF85" s="147"/>
      <c r="AG85" s="147"/>
      <c r="AH85" s="147"/>
      <c r="AI85" s="147"/>
      <c r="AJ85" s="147"/>
      <c r="AK85" s="147"/>
      <c r="AL85" s="148"/>
      <c r="AM85" s="148"/>
      <c r="AN85" s="148"/>
      <c r="AO85" s="148"/>
      <c r="AP85" s="149"/>
      <c r="AQ85" s="149"/>
      <c r="AR85" s="149"/>
      <c r="AS85" s="149"/>
      <c r="AT85" s="149"/>
      <c r="AU85" s="149"/>
      <c r="AV85" s="149"/>
      <c r="AW85" s="149"/>
      <c r="AX85" s="145"/>
      <c r="AY85" s="145"/>
      <c r="AZ85" s="145"/>
      <c r="BA85" s="145"/>
      <c r="BB85" s="149"/>
      <c r="BC85" s="149"/>
      <c r="BD85" s="149"/>
      <c r="BE85" s="149"/>
      <c r="BF85" s="149"/>
      <c r="BG85" s="149"/>
      <c r="BH85" s="149"/>
      <c r="BI85" s="149"/>
      <c r="BJ85" s="145"/>
      <c r="BK85" s="145"/>
      <c r="BL85" s="145"/>
      <c r="BM85" s="145"/>
      <c r="BN85" s="145"/>
      <c r="BO85" s="145"/>
      <c r="BP85" s="145"/>
      <c r="BQ85" s="145"/>
      <c r="BR85" s="145"/>
      <c r="BS85" s="145"/>
      <c r="BT85" s="145"/>
      <c r="BU85" s="145"/>
      <c r="BV85" s="145"/>
      <c r="BW85" s="145"/>
      <c r="BX85" s="145"/>
      <c r="BY85" s="145"/>
      <c r="BZ85" s="145"/>
      <c r="CA85" s="145"/>
      <c r="CB85" s="145"/>
      <c r="CC85" s="145"/>
      <c r="CD85" s="145"/>
      <c r="CE85" s="145"/>
      <c r="CF85" s="145"/>
      <c r="CG85" s="151"/>
    </row>
    <row r="86" spans="1:85" x14ac:dyDescent="0.25">
      <c r="A86" s="166"/>
      <c r="B86" s="151"/>
      <c r="C86" s="151"/>
      <c r="D86" s="151"/>
      <c r="E86" s="151"/>
      <c r="F86" s="152"/>
      <c r="G86" s="152"/>
      <c r="H86" s="152"/>
      <c r="I86" s="152"/>
      <c r="J86" s="152"/>
      <c r="K86" s="152"/>
      <c r="L86" s="152"/>
      <c r="M86" s="152"/>
      <c r="N86" s="144"/>
      <c r="O86" s="144"/>
      <c r="P86" s="144"/>
      <c r="Q86" s="144"/>
      <c r="R86" s="145"/>
      <c r="S86" s="145"/>
      <c r="T86" s="145"/>
      <c r="U86" s="145"/>
      <c r="W86" s="145"/>
      <c r="X86" s="152"/>
      <c r="Y86" s="152"/>
      <c r="Z86" s="146"/>
      <c r="AA86" s="146"/>
      <c r="AB86" s="146"/>
      <c r="AC86" s="146"/>
      <c r="AD86" s="147"/>
      <c r="AE86" s="147"/>
      <c r="AF86" s="147"/>
      <c r="AG86" s="147"/>
      <c r="AH86" s="147"/>
      <c r="AI86" s="147"/>
      <c r="AJ86" s="147"/>
      <c r="AK86" s="147"/>
      <c r="AL86" s="148"/>
      <c r="AM86" s="148"/>
      <c r="AN86" s="148"/>
      <c r="AO86" s="148"/>
      <c r="AP86" s="149"/>
      <c r="AQ86" s="149"/>
      <c r="AR86" s="149"/>
      <c r="AS86" s="149"/>
      <c r="AT86" s="149"/>
      <c r="AU86" s="149"/>
      <c r="AV86" s="149"/>
      <c r="AW86" s="149"/>
      <c r="AX86" s="145"/>
      <c r="AY86" s="145"/>
      <c r="AZ86" s="145"/>
      <c r="BA86" s="145"/>
      <c r="BB86" s="149"/>
      <c r="BC86" s="149"/>
      <c r="BD86" s="149"/>
      <c r="BE86" s="149"/>
      <c r="BF86" s="149"/>
      <c r="BG86" s="149"/>
      <c r="BH86" s="149"/>
      <c r="BI86" s="149"/>
      <c r="BJ86" s="145"/>
      <c r="BK86" s="145"/>
      <c r="BL86" s="145"/>
      <c r="BM86" s="145"/>
      <c r="BN86" s="145"/>
      <c r="BO86" s="145"/>
      <c r="BP86" s="145"/>
      <c r="BQ86" s="145"/>
      <c r="BR86" s="145"/>
      <c r="BS86" s="145"/>
      <c r="BT86" s="145"/>
      <c r="BU86" s="145"/>
      <c r="BV86" s="145"/>
      <c r="BW86" s="145"/>
      <c r="BX86" s="145"/>
      <c r="BY86" s="145"/>
      <c r="BZ86" s="145"/>
      <c r="CA86" s="145"/>
      <c r="CB86" s="145"/>
      <c r="CC86" s="145"/>
      <c r="CD86" s="145"/>
      <c r="CE86" s="145"/>
      <c r="CF86" s="145"/>
      <c r="CG86" s="151"/>
    </row>
    <row r="87" spans="1:85" x14ac:dyDescent="0.25">
      <c r="A87" s="166"/>
      <c r="B87" s="151"/>
      <c r="C87" s="151"/>
      <c r="D87" s="151"/>
      <c r="E87" s="151"/>
      <c r="F87" s="152"/>
      <c r="G87" s="152"/>
      <c r="H87" s="152"/>
      <c r="I87" s="152"/>
      <c r="J87" s="152"/>
      <c r="K87" s="152"/>
      <c r="L87" s="152"/>
      <c r="M87" s="152"/>
      <c r="N87" s="144"/>
      <c r="O87" s="144"/>
      <c r="P87" s="144"/>
      <c r="Q87" s="144"/>
      <c r="R87" s="145"/>
      <c r="S87" s="145"/>
      <c r="T87" s="145"/>
      <c r="U87" s="145"/>
      <c r="W87" s="145"/>
      <c r="X87" s="152"/>
      <c r="Y87" s="152"/>
      <c r="Z87" s="146"/>
      <c r="AA87" s="146"/>
      <c r="AB87" s="146"/>
      <c r="AC87" s="146"/>
      <c r="AD87" s="147"/>
      <c r="AE87" s="147"/>
      <c r="AF87" s="147"/>
      <c r="AG87" s="147"/>
      <c r="AH87" s="147"/>
      <c r="AI87" s="147"/>
      <c r="AJ87" s="147"/>
      <c r="AK87" s="147"/>
      <c r="AL87" s="148"/>
      <c r="AM87" s="148"/>
      <c r="AN87" s="148"/>
      <c r="AO87" s="148"/>
      <c r="AP87" s="149"/>
      <c r="AQ87" s="149"/>
      <c r="AR87" s="149"/>
      <c r="AS87" s="149"/>
      <c r="AT87" s="149"/>
      <c r="AU87" s="149"/>
      <c r="AV87" s="149"/>
      <c r="AW87" s="149"/>
      <c r="AX87" s="145"/>
      <c r="AY87" s="145"/>
      <c r="AZ87" s="145"/>
      <c r="BA87" s="145"/>
      <c r="BB87" s="149"/>
      <c r="BC87" s="149"/>
      <c r="BD87" s="149"/>
      <c r="BE87" s="149"/>
      <c r="BF87" s="149"/>
      <c r="BG87" s="149"/>
      <c r="BH87" s="149"/>
      <c r="BI87" s="149"/>
      <c r="BJ87" s="145"/>
      <c r="BK87" s="145"/>
      <c r="BL87" s="145"/>
      <c r="BM87" s="145"/>
      <c r="BN87" s="145"/>
      <c r="BO87" s="145"/>
      <c r="BP87" s="145"/>
      <c r="BQ87" s="145"/>
      <c r="BR87" s="145"/>
      <c r="BS87" s="145"/>
      <c r="BT87" s="145"/>
      <c r="BU87" s="145"/>
      <c r="BV87" s="145"/>
      <c r="BW87" s="145"/>
      <c r="BX87" s="145"/>
      <c r="BY87" s="145"/>
      <c r="BZ87" s="145"/>
      <c r="CA87" s="145"/>
      <c r="CB87" s="145"/>
      <c r="CC87" s="145"/>
      <c r="CD87" s="145"/>
      <c r="CE87" s="145"/>
      <c r="CF87" s="145"/>
      <c r="CG87" s="151"/>
    </row>
    <row r="88" spans="1:85" x14ac:dyDescent="0.25">
      <c r="A88" s="166"/>
      <c r="B88" s="151"/>
      <c r="C88" s="151"/>
      <c r="D88" s="151"/>
      <c r="E88" s="151"/>
      <c r="F88" s="152"/>
      <c r="G88" s="152"/>
      <c r="H88" s="152"/>
      <c r="I88" s="152"/>
      <c r="J88" s="152"/>
      <c r="K88" s="152"/>
      <c r="L88" s="152"/>
      <c r="M88" s="152"/>
      <c r="N88" s="144"/>
      <c r="O88" s="144"/>
      <c r="P88" s="144"/>
      <c r="Q88" s="144"/>
      <c r="R88" s="145"/>
      <c r="S88" s="145"/>
      <c r="T88" s="145"/>
      <c r="U88" s="145"/>
      <c r="W88" s="145"/>
      <c r="X88" s="152"/>
      <c r="Y88" s="152"/>
      <c r="Z88" s="146"/>
      <c r="AA88" s="146"/>
      <c r="AB88" s="146"/>
      <c r="AC88" s="146"/>
      <c r="AD88" s="147"/>
      <c r="AE88" s="147"/>
      <c r="AF88" s="147"/>
      <c r="AG88" s="147"/>
      <c r="AH88" s="147"/>
      <c r="AI88" s="147"/>
      <c r="AJ88" s="147"/>
      <c r="AK88" s="147"/>
      <c r="AL88" s="148"/>
      <c r="AM88" s="148"/>
      <c r="AN88" s="148"/>
      <c r="AO88" s="148"/>
      <c r="AP88" s="149"/>
      <c r="AQ88" s="149"/>
      <c r="AR88" s="149"/>
      <c r="AS88" s="149"/>
      <c r="AT88" s="149"/>
      <c r="AU88" s="149"/>
      <c r="AV88" s="149"/>
      <c r="AW88" s="149"/>
      <c r="AX88" s="145"/>
      <c r="AY88" s="145"/>
      <c r="AZ88" s="145"/>
      <c r="BA88" s="145"/>
      <c r="BB88" s="149"/>
      <c r="BC88" s="149"/>
      <c r="BD88" s="149"/>
      <c r="BE88" s="149"/>
      <c r="BF88" s="149"/>
      <c r="BG88" s="149"/>
      <c r="BH88" s="149"/>
      <c r="BI88" s="149"/>
      <c r="BJ88" s="145"/>
      <c r="BK88" s="145"/>
      <c r="BL88" s="145"/>
      <c r="BM88" s="145"/>
      <c r="BN88" s="145"/>
      <c r="BO88" s="145"/>
      <c r="BP88" s="145"/>
      <c r="BQ88" s="145"/>
      <c r="BR88" s="145"/>
      <c r="BS88" s="145"/>
      <c r="BT88" s="145"/>
      <c r="BU88" s="145"/>
      <c r="BV88" s="145"/>
      <c r="BW88" s="145"/>
      <c r="BX88" s="145"/>
      <c r="BY88" s="145"/>
      <c r="BZ88" s="145"/>
      <c r="CA88" s="145"/>
      <c r="CB88" s="145"/>
      <c r="CC88" s="145"/>
      <c r="CD88" s="145"/>
      <c r="CE88" s="145"/>
      <c r="CF88" s="145"/>
      <c r="CG88" s="151"/>
    </row>
    <row r="89" spans="1:85" x14ac:dyDescent="0.25">
      <c r="A89" s="166"/>
      <c r="B89" s="151"/>
      <c r="C89" s="151"/>
      <c r="D89" s="151"/>
      <c r="E89" s="151"/>
      <c r="F89" s="152"/>
      <c r="G89" s="152"/>
      <c r="H89" s="152"/>
      <c r="I89" s="152"/>
      <c r="J89" s="152"/>
      <c r="K89" s="152"/>
      <c r="L89" s="152"/>
      <c r="M89" s="152"/>
      <c r="N89" s="144"/>
      <c r="O89" s="144"/>
      <c r="P89" s="144"/>
      <c r="Q89" s="144"/>
      <c r="R89" s="145"/>
      <c r="S89" s="145"/>
      <c r="T89" s="145"/>
      <c r="U89" s="145"/>
      <c r="W89" s="145"/>
      <c r="X89" s="152"/>
      <c r="Y89" s="152"/>
      <c r="Z89" s="146"/>
      <c r="AA89" s="146"/>
      <c r="AB89" s="146"/>
      <c r="AC89" s="146"/>
      <c r="AD89" s="147"/>
      <c r="AE89" s="147"/>
      <c r="AF89" s="147"/>
      <c r="AG89" s="147"/>
      <c r="AH89" s="147"/>
      <c r="AI89" s="147"/>
      <c r="AJ89" s="147"/>
      <c r="AK89" s="147"/>
      <c r="AL89" s="148"/>
      <c r="AM89" s="148"/>
      <c r="AN89" s="148"/>
      <c r="AO89" s="148"/>
      <c r="AP89" s="149"/>
      <c r="AQ89" s="149"/>
      <c r="AR89" s="149"/>
      <c r="AS89" s="149"/>
      <c r="AT89" s="149"/>
      <c r="AU89" s="149"/>
      <c r="AV89" s="149"/>
      <c r="AW89" s="149"/>
      <c r="AX89" s="145"/>
      <c r="AY89" s="145"/>
      <c r="AZ89" s="145"/>
      <c r="BA89" s="145"/>
      <c r="BB89" s="149"/>
      <c r="BC89" s="149"/>
      <c r="BD89" s="149"/>
      <c r="BE89" s="149"/>
      <c r="BF89" s="149"/>
      <c r="BG89" s="149"/>
      <c r="BH89" s="149"/>
      <c r="BI89" s="149"/>
      <c r="BJ89" s="145"/>
      <c r="BK89" s="145"/>
      <c r="BL89" s="145"/>
      <c r="BM89" s="145"/>
      <c r="BN89" s="145"/>
      <c r="BO89" s="145"/>
      <c r="BP89" s="145"/>
      <c r="BQ89" s="145"/>
      <c r="BR89" s="145"/>
      <c r="BS89" s="145"/>
      <c r="BT89" s="145"/>
      <c r="BU89" s="145"/>
      <c r="BV89" s="145"/>
      <c r="BW89" s="145"/>
      <c r="BX89" s="145"/>
      <c r="BY89" s="145"/>
      <c r="BZ89" s="145"/>
      <c r="CA89" s="145"/>
      <c r="CB89" s="145"/>
      <c r="CC89" s="145"/>
      <c r="CD89" s="145"/>
      <c r="CE89" s="145"/>
      <c r="CF89" s="145"/>
      <c r="CG89" s="151"/>
    </row>
    <row r="90" spans="1:85" x14ac:dyDescent="0.25">
      <c r="A90" s="166"/>
      <c r="B90" s="151"/>
      <c r="C90" s="151"/>
      <c r="D90" s="151"/>
      <c r="E90" s="151"/>
      <c r="F90" s="152"/>
      <c r="G90" s="152"/>
      <c r="H90" s="152"/>
      <c r="I90" s="152"/>
      <c r="J90" s="152"/>
      <c r="K90" s="152"/>
      <c r="L90" s="152"/>
      <c r="M90" s="152"/>
      <c r="N90" s="144"/>
      <c r="O90" s="144"/>
      <c r="P90" s="144"/>
      <c r="Q90" s="144"/>
      <c r="R90" s="145"/>
      <c r="S90" s="145"/>
      <c r="T90" s="145"/>
      <c r="U90" s="145"/>
      <c r="W90" s="145"/>
      <c r="X90" s="152"/>
      <c r="Y90" s="152"/>
      <c r="Z90" s="146"/>
      <c r="AA90" s="146"/>
      <c r="AB90" s="146"/>
      <c r="AC90" s="146"/>
      <c r="AD90" s="147"/>
      <c r="AE90" s="147"/>
      <c r="AF90" s="147"/>
      <c r="AG90" s="147"/>
      <c r="AH90" s="147"/>
      <c r="AI90" s="147"/>
      <c r="AJ90" s="147"/>
      <c r="AK90" s="147"/>
      <c r="AL90" s="148"/>
      <c r="AM90" s="148"/>
      <c r="AN90" s="148"/>
      <c r="AO90" s="148"/>
      <c r="AP90" s="149"/>
      <c r="AQ90" s="149"/>
      <c r="AR90" s="149"/>
      <c r="AS90" s="149"/>
      <c r="AT90" s="149"/>
      <c r="AU90" s="149"/>
      <c r="AV90" s="149"/>
      <c r="AW90" s="149"/>
      <c r="AX90" s="145"/>
      <c r="AY90" s="145"/>
      <c r="AZ90" s="145"/>
      <c r="BA90" s="145"/>
      <c r="BB90" s="149"/>
      <c r="BC90" s="149"/>
      <c r="BD90" s="149"/>
      <c r="BE90" s="149"/>
      <c r="BF90" s="149"/>
      <c r="BG90" s="149"/>
      <c r="BH90" s="149"/>
      <c r="BI90" s="149"/>
      <c r="BJ90" s="145"/>
      <c r="BK90" s="145"/>
      <c r="BL90" s="145"/>
      <c r="BM90" s="145"/>
      <c r="BN90" s="145"/>
      <c r="BO90" s="145"/>
      <c r="BP90" s="145"/>
      <c r="BQ90" s="145"/>
      <c r="BR90" s="145"/>
      <c r="BS90" s="145"/>
      <c r="BT90" s="145"/>
      <c r="BU90" s="145"/>
      <c r="BV90" s="145"/>
      <c r="BW90" s="145"/>
      <c r="BX90" s="145"/>
      <c r="BY90" s="145"/>
      <c r="BZ90" s="145"/>
      <c r="CA90" s="145"/>
      <c r="CB90" s="145"/>
      <c r="CC90" s="145"/>
      <c r="CD90" s="145"/>
      <c r="CE90" s="145"/>
      <c r="CF90" s="145"/>
      <c r="CG90" s="151"/>
    </row>
    <row r="91" spans="1:85" x14ac:dyDescent="0.25">
      <c r="A91" s="166"/>
      <c r="B91" s="151"/>
      <c r="C91" s="151"/>
      <c r="D91" s="151"/>
      <c r="E91" s="151"/>
      <c r="F91" s="152"/>
      <c r="G91" s="152"/>
      <c r="H91" s="152"/>
      <c r="I91" s="152"/>
      <c r="J91" s="152"/>
      <c r="K91" s="152"/>
      <c r="L91" s="152"/>
      <c r="M91" s="152"/>
      <c r="N91" s="144"/>
      <c r="O91" s="144"/>
      <c r="P91" s="144"/>
      <c r="Q91" s="144"/>
      <c r="R91" s="145"/>
      <c r="S91" s="145"/>
      <c r="T91" s="145"/>
      <c r="U91" s="145"/>
      <c r="W91" s="145"/>
      <c r="X91" s="152"/>
      <c r="Y91" s="152"/>
      <c r="Z91" s="146"/>
      <c r="AA91" s="146"/>
      <c r="AB91" s="146"/>
      <c r="AC91" s="146"/>
      <c r="AD91" s="147"/>
      <c r="AE91" s="147"/>
      <c r="AF91" s="147"/>
      <c r="AG91" s="147"/>
      <c r="AH91" s="147"/>
      <c r="AI91" s="147"/>
      <c r="AJ91" s="147"/>
      <c r="AK91" s="147"/>
      <c r="AL91" s="148"/>
      <c r="AM91" s="148"/>
      <c r="AN91" s="148"/>
      <c r="AO91" s="148"/>
      <c r="AP91" s="149"/>
      <c r="AQ91" s="149"/>
      <c r="AR91" s="149"/>
      <c r="AS91" s="149"/>
      <c r="AT91" s="149"/>
      <c r="AU91" s="149"/>
      <c r="AV91" s="149"/>
      <c r="AW91" s="149"/>
      <c r="AX91" s="145"/>
      <c r="AY91" s="145"/>
      <c r="AZ91" s="145"/>
      <c r="BA91" s="145"/>
      <c r="BB91" s="149"/>
      <c r="BC91" s="149"/>
      <c r="BD91" s="149"/>
      <c r="BE91" s="149"/>
      <c r="BF91" s="149"/>
      <c r="BG91" s="149"/>
      <c r="BH91" s="149"/>
      <c r="BI91" s="149"/>
      <c r="BJ91" s="145"/>
      <c r="BK91" s="145"/>
      <c r="BL91" s="145"/>
      <c r="BM91" s="145"/>
      <c r="BN91" s="145"/>
      <c r="BO91" s="145"/>
      <c r="BP91" s="145"/>
      <c r="BQ91" s="145"/>
      <c r="BR91" s="145"/>
      <c r="BS91" s="145"/>
      <c r="BT91" s="145"/>
      <c r="BU91" s="145"/>
      <c r="BV91" s="145"/>
      <c r="BW91" s="145"/>
      <c r="BX91" s="145"/>
      <c r="BY91" s="145"/>
      <c r="BZ91" s="145"/>
      <c r="CA91" s="145"/>
      <c r="CB91" s="145"/>
      <c r="CC91" s="145"/>
      <c r="CD91" s="145"/>
      <c r="CE91" s="145"/>
      <c r="CF91" s="145"/>
      <c r="CG91" s="151"/>
    </row>
    <row r="92" spans="1:85" x14ac:dyDescent="0.25">
      <c r="A92" s="166"/>
      <c r="B92" s="151"/>
      <c r="C92" s="151"/>
      <c r="D92" s="151"/>
      <c r="E92" s="151"/>
      <c r="F92" s="152"/>
      <c r="G92" s="152"/>
      <c r="H92" s="152"/>
      <c r="I92" s="152"/>
      <c r="J92" s="152"/>
      <c r="K92" s="152"/>
      <c r="L92" s="152"/>
      <c r="M92" s="152"/>
      <c r="N92" s="144"/>
      <c r="O92" s="144"/>
      <c r="P92" s="144"/>
      <c r="Q92" s="144"/>
      <c r="R92" s="145"/>
      <c r="S92" s="145"/>
      <c r="T92" s="145"/>
      <c r="U92" s="145"/>
      <c r="W92" s="145"/>
      <c r="X92" s="152"/>
      <c r="Y92" s="152"/>
      <c r="Z92" s="146"/>
      <c r="AA92" s="146"/>
      <c r="AB92" s="146"/>
      <c r="AC92" s="146"/>
      <c r="AD92" s="147"/>
      <c r="AE92" s="147"/>
      <c r="AF92" s="147"/>
      <c r="AG92" s="147"/>
      <c r="AH92" s="147"/>
      <c r="AI92" s="147"/>
      <c r="AJ92" s="147"/>
      <c r="AK92" s="147"/>
      <c r="AL92" s="148"/>
      <c r="AM92" s="148"/>
      <c r="AN92" s="148"/>
      <c r="AO92" s="148"/>
      <c r="AP92" s="149"/>
      <c r="AQ92" s="149"/>
      <c r="AR92" s="149"/>
      <c r="AS92" s="149"/>
      <c r="AT92" s="149"/>
      <c r="AU92" s="149"/>
      <c r="AV92" s="149"/>
      <c r="AW92" s="149"/>
      <c r="AX92" s="145"/>
      <c r="AY92" s="145"/>
      <c r="AZ92" s="145"/>
      <c r="BA92" s="145"/>
      <c r="BB92" s="149"/>
      <c r="BC92" s="149"/>
      <c r="BD92" s="149"/>
      <c r="BE92" s="149"/>
      <c r="BF92" s="149"/>
      <c r="BG92" s="149"/>
      <c r="BH92" s="149"/>
      <c r="BI92" s="149"/>
      <c r="BJ92" s="145"/>
      <c r="BK92" s="145"/>
      <c r="BL92" s="145"/>
      <c r="BM92" s="145"/>
      <c r="BN92" s="145"/>
      <c r="BO92" s="145"/>
      <c r="BP92" s="145"/>
      <c r="BQ92" s="145"/>
      <c r="BR92" s="145"/>
      <c r="BS92" s="145"/>
      <c r="BT92" s="145"/>
      <c r="BU92" s="145"/>
      <c r="BV92" s="145"/>
      <c r="BW92" s="145"/>
      <c r="BX92" s="145"/>
      <c r="BY92" s="145"/>
      <c r="BZ92" s="145"/>
      <c r="CA92" s="145"/>
      <c r="CB92" s="145"/>
      <c r="CC92" s="145"/>
      <c r="CD92" s="145"/>
      <c r="CE92" s="145"/>
      <c r="CF92" s="145"/>
      <c r="CG92" s="151"/>
    </row>
    <row r="93" spans="1:85" x14ac:dyDescent="0.25">
      <c r="A93" s="166"/>
      <c r="B93" s="151"/>
      <c r="C93" s="151"/>
      <c r="D93" s="151"/>
      <c r="E93" s="151"/>
      <c r="F93" s="152"/>
      <c r="G93" s="152"/>
      <c r="H93" s="152"/>
      <c r="I93" s="152"/>
      <c r="J93" s="152"/>
      <c r="K93" s="152"/>
      <c r="L93" s="152"/>
      <c r="M93" s="152"/>
      <c r="N93" s="144"/>
      <c r="O93" s="144"/>
      <c r="P93" s="144"/>
      <c r="Q93" s="144"/>
      <c r="R93" s="145"/>
      <c r="S93" s="145"/>
      <c r="T93" s="145"/>
      <c r="U93" s="145"/>
      <c r="W93" s="145"/>
      <c r="X93" s="152"/>
      <c r="Y93" s="152"/>
      <c r="Z93" s="146"/>
      <c r="AA93" s="146"/>
      <c r="AB93" s="146"/>
      <c r="AC93" s="146"/>
      <c r="AD93" s="147"/>
      <c r="AE93" s="147"/>
      <c r="AF93" s="147"/>
      <c r="AG93" s="147"/>
      <c r="AH93" s="147"/>
      <c r="AI93" s="147"/>
      <c r="AJ93" s="147"/>
      <c r="AK93" s="147"/>
      <c r="AL93" s="148"/>
      <c r="AM93" s="148"/>
      <c r="AN93" s="148"/>
      <c r="AO93" s="148"/>
      <c r="AP93" s="149"/>
      <c r="AQ93" s="149"/>
      <c r="AR93" s="149"/>
      <c r="AS93" s="149"/>
      <c r="AT93" s="149"/>
      <c r="AU93" s="149"/>
      <c r="AV93" s="149"/>
      <c r="AW93" s="149"/>
      <c r="AX93" s="145"/>
      <c r="AY93" s="145"/>
      <c r="AZ93" s="145"/>
      <c r="BA93" s="145"/>
      <c r="BB93" s="149"/>
      <c r="BC93" s="149"/>
      <c r="BD93" s="149"/>
      <c r="BE93" s="149"/>
      <c r="BF93" s="149"/>
      <c r="BG93" s="149"/>
      <c r="BH93" s="149"/>
      <c r="BI93" s="149"/>
      <c r="BJ93" s="145"/>
      <c r="BK93" s="145"/>
      <c r="BL93" s="145"/>
      <c r="BM93" s="145"/>
      <c r="BN93" s="145"/>
      <c r="BO93" s="145"/>
      <c r="BP93" s="145"/>
      <c r="BQ93" s="145"/>
      <c r="BR93" s="145"/>
      <c r="BS93" s="145"/>
      <c r="BT93" s="145"/>
      <c r="BU93" s="145"/>
      <c r="BV93" s="145"/>
      <c r="BW93" s="145"/>
      <c r="BX93" s="145"/>
      <c r="BY93" s="145"/>
      <c r="BZ93" s="145"/>
      <c r="CA93" s="145"/>
      <c r="CB93" s="145"/>
      <c r="CC93" s="145"/>
      <c r="CD93" s="145"/>
      <c r="CE93" s="145"/>
      <c r="CF93" s="145"/>
      <c r="CG93" s="151"/>
    </row>
    <row r="94" spans="1:85" x14ac:dyDescent="0.25">
      <c r="A94" s="166"/>
      <c r="B94" s="151"/>
      <c r="C94" s="151"/>
      <c r="D94" s="151"/>
      <c r="E94" s="151"/>
      <c r="F94" s="152"/>
      <c r="G94" s="152"/>
      <c r="H94" s="152"/>
      <c r="I94" s="152"/>
      <c r="J94" s="152"/>
      <c r="K94" s="152"/>
      <c r="L94" s="152"/>
      <c r="M94" s="152"/>
      <c r="N94" s="144"/>
      <c r="O94" s="144"/>
      <c r="P94" s="144"/>
      <c r="Q94" s="144"/>
      <c r="R94" s="145"/>
      <c r="S94" s="145"/>
      <c r="T94" s="145"/>
      <c r="U94" s="145"/>
      <c r="W94" s="145"/>
      <c r="X94" s="152"/>
      <c r="Y94" s="152"/>
      <c r="Z94" s="146"/>
      <c r="AA94" s="146"/>
      <c r="AB94" s="146"/>
      <c r="AC94" s="146"/>
      <c r="AD94" s="147"/>
      <c r="AE94" s="147"/>
      <c r="AF94" s="147"/>
      <c r="AG94" s="147"/>
      <c r="AH94" s="147"/>
      <c r="AI94" s="147"/>
      <c r="AJ94" s="147"/>
      <c r="AK94" s="147"/>
      <c r="AL94" s="148"/>
      <c r="AM94" s="148"/>
      <c r="AN94" s="148"/>
      <c r="AO94" s="148"/>
      <c r="AP94" s="149"/>
      <c r="AQ94" s="149"/>
      <c r="AR94" s="149"/>
      <c r="AS94" s="149"/>
      <c r="AT94" s="149"/>
      <c r="AU94" s="149"/>
      <c r="AV94" s="149"/>
      <c r="AW94" s="149"/>
      <c r="AX94" s="145"/>
      <c r="AY94" s="145"/>
      <c r="AZ94" s="145"/>
      <c r="BA94" s="145"/>
      <c r="BB94" s="149"/>
      <c r="BC94" s="149"/>
      <c r="BD94" s="149"/>
      <c r="BE94" s="149"/>
      <c r="BF94" s="149"/>
      <c r="BG94" s="149"/>
      <c r="BH94" s="149"/>
      <c r="BI94" s="149"/>
      <c r="BJ94" s="145"/>
      <c r="BK94" s="145"/>
      <c r="BL94" s="145"/>
      <c r="BM94" s="145"/>
      <c r="BN94" s="145"/>
      <c r="BO94" s="145"/>
      <c r="BP94" s="145"/>
      <c r="BQ94" s="145"/>
      <c r="BR94" s="145"/>
      <c r="BS94" s="145"/>
      <c r="BT94" s="145"/>
      <c r="BU94" s="145"/>
      <c r="BV94" s="145"/>
      <c r="BW94" s="145"/>
      <c r="BX94" s="145"/>
      <c r="BY94" s="145"/>
      <c r="BZ94" s="145"/>
      <c r="CA94" s="145"/>
      <c r="CB94" s="145"/>
      <c r="CC94" s="145"/>
      <c r="CD94" s="145"/>
      <c r="CE94" s="145"/>
      <c r="CF94" s="145"/>
      <c r="CG94" s="151"/>
    </row>
    <row r="95" spans="1:85" x14ac:dyDescent="0.25">
      <c r="A95" s="166"/>
      <c r="B95" s="151"/>
      <c r="C95" s="151"/>
      <c r="D95" s="151"/>
      <c r="E95" s="151"/>
      <c r="F95" s="152"/>
      <c r="G95" s="152"/>
      <c r="H95" s="152"/>
      <c r="I95" s="152"/>
      <c r="J95" s="152"/>
      <c r="K95" s="152"/>
      <c r="L95" s="152"/>
      <c r="M95" s="152"/>
      <c r="N95" s="144"/>
      <c r="O95" s="144"/>
      <c r="P95" s="144"/>
      <c r="Q95" s="144"/>
      <c r="R95" s="145"/>
      <c r="S95" s="145"/>
      <c r="T95" s="145"/>
      <c r="U95" s="145"/>
      <c r="W95" s="145"/>
      <c r="X95" s="152"/>
      <c r="Y95" s="152"/>
      <c r="Z95" s="146"/>
      <c r="AA95" s="146"/>
      <c r="AB95" s="146"/>
      <c r="AC95" s="146"/>
      <c r="AD95" s="147"/>
      <c r="AE95" s="147"/>
      <c r="AF95" s="147"/>
      <c r="AG95" s="147"/>
      <c r="AH95" s="147"/>
      <c r="AI95" s="147"/>
      <c r="AJ95" s="147"/>
      <c r="AK95" s="147"/>
      <c r="AL95" s="148"/>
      <c r="AM95" s="148"/>
      <c r="AN95" s="148"/>
      <c r="AO95" s="148"/>
      <c r="AP95" s="149"/>
      <c r="AQ95" s="149"/>
      <c r="AR95" s="149"/>
      <c r="AS95" s="149"/>
      <c r="AT95" s="149"/>
      <c r="AU95" s="149"/>
      <c r="AV95" s="149"/>
      <c r="AW95" s="149"/>
      <c r="AX95" s="145"/>
      <c r="AY95" s="145"/>
      <c r="AZ95" s="145"/>
      <c r="BA95" s="145"/>
      <c r="BB95" s="149"/>
      <c r="BC95" s="149"/>
      <c r="BD95" s="149"/>
      <c r="BE95" s="149"/>
      <c r="BF95" s="149"/>
      <c r="BG95" s="149"/>
      <c r="BH95" s="149"/>
      <c r="BI95" s="149"/>
      <c r="BJ95" s="145"/>
      <c r="BK95" s="145"/>
      <c r="BL95" s="145"/>
      <c r="BM95" s="145"/>
      <c r="BN95" s="145"/>
      <c r="BO95" s="145"/>
      <c r="BP95" s="145"/>
      <c r="BQ95" s="145"/>
      <c r="BR95" s="145"/>
      <c r="BS95" s="145"/>
      <c r="BT95" s="145"/>
      <c r="BU95" s="145"/>
      <c r="BV95" s="145"/>
      <c r="BW95" s="145"/>
      <c r="BX95" s="145"/>
      <c r="BY95" s="145"/>
      <c r="BZ95" s="145"/>
      <c r="CA95" s="145"/>
      <c r="CB95" s="145"/>
      <c r="CC95" s="145"/>
      <c r="CD95" s="145"/>
      <c r="CE95" s="145"/>
      <c r="CF95" s="145"/>
      <c r="CG95" s="151"/>
    </row>
    <row r="96" spans="1:85" x14ac:dyDescent="0.25">
      <c r="A96" s="166"/>
      <c r="B96" s="151"/>
      <c r="C96" s="151"/>
      <c r="D96" s="151"/>
      <c r="E96" s="151"/>
      <c r="F96" s="152"/>
      <c r="G96" s="152"/>
      <c r="H96" s="152"/>
      <c r="I96" s="152"/>
      <c r="J96" s="152"/>
      <c r="K96" s="152"/>
      <c r="L96" s="152"/>
      <c r="M96" s="152"/>
      <c r="N96" s="144"/>
      <c r="O96" s="144"/>
      <c r="P96" s="144"/>
      <c r="Q96" s="144"/>
      <c r="R96" s="145"/>
      <c r="S96" s="145"/>
      <c r="T96" s="145"/>
      <c r="U96" s="145"/>
      <c r="W96" s="145"/>
      <c r="X96" s="152"/>
      <c r="Y96" s="152"/>
      <c r="Z96" s="146"/>
      <c r="AA96" s="146"/>
      <c r="AB96" s="146"/>
      <c r="AC96" s="146"/>
      <c r="AD96" s="147"/>
      <c r="AE96" s="147"/>
      <c r="AF96" s="147"/>
      <c r="AG96" s="147"/>
      <c r="AH96" s="147"/>
      <c r="AI96" s="147"/>
      <c r="AJ96" s="147"/>
      <c r="AK96" s="147"/>
      <c r="AL96" s="148"/>
      <c r="AM96" s="148"/>
      <c r="AN96" s="148"/>
      <c r="AO96" s="148"/>
      <c r="AP96" s="149"/>
      <c r="AQ96" s="149"/>
      <c r="AR96" s="149"/>
      <c r="AS96" s="149"/>
      <c r="AT96" s="149"/>
      <c r="AU96" s="149"/>
      <c r="AV96" s="149"/>
      <c r="AW96" s="149"/>
      <c r="AX96" s="145"/>
      <c r="AY96" s="145"/>
      <c r="AZ96" s="145"/>
      <c r="BA96" s="145"/>
      <c r="BB96" s="149"/>
      <c r="BC96" s="149"/>
      <c r="BD96" s="149"/>
      <c r="BE96" s="149"/>
      <c r="BF96" s="149"/>
      <c r="BG96" s="149"/>
      <c r="BH96" s="149"/>
      <c r="BI96" s="149"/>
      <c r="BJ96" s="145"/>
      <c r="BK96" s="145"/>
      <c r="BL96" s="145"/>
      <c r="BM96" s="145"/>
      <c r="BN96" s="145"/>
      <c r="BO96" s="145"/>
      <c r="BP96" s="145"/>
      <c r="BQ96" s="145"/>
      <c r="BR96" s="145"/>
      <c r="BS96" s="145"/>
      <c r="BT96" s="145"/>
      <c r="BU96" s="145"/>
      <c r="BV96" s="145"/>
      <c r="BW96" s="145"/>
      <c r="BX96" s="145"/>
      <c r="BY96" s="145"/>
      <c r="BZ96" s="145"/>
      <c r="CA96" s="145"/>
      <c r="CB96" s="145"/>
      <c r="CC96" s="145"/>
      <c r="CD96" s="145"/>
      <c r="CE96" s="145"/>
      <c r="CF96" s="145"/>
      <c r="CG96" s="151"/>
    </row>
    <row r="97" spans="1:85" x14ac:dyDescent="0.25">
      <c r="A97" s="166"/>
      <c r="B97" s="151"/>
      <c r="C97" s="151"/>
      <c r="D97" s="151"/>
      <c r="E97" s="151"/>
      <c r="F97" s="152"/>
      <c r="G97" s="152"/>
      <c r="H97" s="152"/>
      <c r="I97" s="152"/>
      <c r="J97" s="152"/>
      <c r="K97" s="152"/>
      <c r="L97" s="152"/>
      <c r="M97" s="152"/>
      <c r="N97" s="144"/>
      <c r="O97" s="144"/>
      <c r="P97" s="144"/>
      <c r="Q97" s="144"/>
      <c r="R97" s="145"/>
      <c r="S97" s="145"/>
      <c r="T97" s="145"/>
      <c r="U97" s="145"/>
      <c r="W97" s="145"/>
      <c r="X97" s="152"/>
      <c r="Y97" s="152"/>
      <c r="Z97" s="146"/>
      <c r="AA97" s="146"/>
      <c r="AB97" s="146"/>
      <c r="AC97" s="146"/>
      <c r="AD97" s="147"/>
      <c r="AE97" s="147"/>
      <c r="AF97" s="147"/>
      <c r="AG97" s="147"/>
      <c r="AH97" s="147"/>
      <c r="AI97" s="147"/>
      <c r="AJ97" s="147"/>
      <c r="AK97" s="147"/>
      <c r="AL97" s="148"/>
      <c r="AM97" s="148"/>
      <c r="AN97" s="148"/>
      <c r="AO97" s="148"/>
      <c r="AP97" s="149"/>
      <c r="AQ97" s="149"/>
      <c r="AR97" s="149"/>
      <c r="AS97" s="149"/>
      <c r="AT97" s="149"/>
      <c r="AU97" s="149"/>
      <c r="AV97" s="149"/>
      <c r="AW97" s="149"/>
      <c r="AX97" s="145"/>
      <c r="AY97" s="145"/>
      <c r="AZ97" s="145"/>
      <c r="BA97" s="145"/>
      <c r="BB97" s="149"/>
      <c r="BC97" s="149"/>
      <c r="BD97" s="149"/>
      <c r="BE97" s="149"/>
      <c r="BF97" s="149"/>
      <c r="BG97" s="149"/>
      <c r="BH97" s="149"/>
      <c r="BI97" s="149"/>
      <c r="BJ97" s="145"/>
      <c r="BK97" s="145"/>
      <c r="BL97" s="145"/>
      <c r="BM97" s="145"/>
      <c r="BN97" s="145"/>
      <c r="BO97" s="145"/>
      <c r="BP97" s="145"/>
      <c r="BQ97" s="145"/>
      <c r="BR97" s="145"/>
      <c r="BS97" s="145"/>
      <c r="BT97" s="145"/>
      <c r="BU97" s="145"/>
      <c r="BV97" s="145"/>
      <c r="BW97" s="145"/>
      <c r="BX97" s="145"/>
      <c r="BY97" s="145"/>
      <c r="BZ97" s="145"/>
      <c r="CA97" s="145"/>
      <c r="CB97" s="145"/>
      <c r="CC97" s="145"/>
      <c r="CD97" s="145"/>
      <c r="CE97" s="145"/>
      <c r="CF97" s="145"/>
      <c r="CG97" s="151"/>
    </row>
    <row r="98" spans="1:85" x14ac:dyDescent="0.25">
      <c r="A98" s="166"/>
      <c r="B98" s="151"/>
      <c r="C98" s="151"/>
      <c r="D98" s="151"/>
      <c r="E98" s="151"/>
      <c r="F98" s="152"/>
      <c r="G98" s="152"/>
      <c r="H98" s="152"/>
      <c r="I98" s="152"/>
      <c r="J98" s="152"/>
      <c r="K98" s="152"/>
      <c r="L98" s="152"/>
      <c r="M98" s="152"/>
      <c r="N98" s="144"/>
      <c r="O98" s="144"/>
      <c r="P98" s="144"/>
      <c r="Q98" s="144"/>
      <c r="R98" s="145"/>
      <c r="S98" s="145"/>
      <c r="T98" s="145"/>
      <c r="U98" s="145"/>
      <c r="W98" s="145"/>
      <c r="X98" s="152"/>
      <c r="Y98" s="152"/>
      <c r="Z98" s="146"/>
      <c r="AA98" s="146"/>
      <c r="AB98" s="146"/>
      <c r="AC98" s="146"/>
      <c r="AD98" s="147"/>
      <c r="AE98" s="147"/>
      <c r="AF98" s="147"/>
      <c r="AG98" s="147"/>
      <c r="AH98" s="147"/>
      <c r="AI98" s="147"/>
      <c r="AJ98" s="147"/>
      <c r="AK98" s="147"/>
      <c r="AL98" s="148"/>
      <c r="AM98" s="148"/>
      <c r="AN98" s="148"/>
      <c r="AO98" s="148"/>
      <c r="AP98" s="149"/>
      <c r="AQ98" s="149"/>
      <c r="AR98" s="149"/>
      <c r="AS98" s="149"/>
      <c r="AT98" s="149"/>
      <c r="AU98" s="149"/>
      <c r="AV98" s="149"/>
      <c r="AW98" s="149"/>
      <c r="AX98" s="145"/>
      <c r="AY98" s="145"/>
      <c r="AZ98" s="145"/>
      <c r="BA98" s="145"/>
      <c r="BB98" s="149"/>
      <c r="BC98" s="149"/>
      <c r="BD98" s="149"/>
      <c r="BE98" s="149"/>
      <c r="BF98" s="149"/>
      <c r="BG98" s="149"/>
      <c r="BH98" s="149"/>
      <c r="BI98" s="149"/>
      <c r="BJ98" s="145"/>
      <c r="BK98" s="145"/>
      <c r="BL98" s="145"/>
      <c r="BM98" s="145"/>
      <c r="BN98" s="145"/>
      <c r="BO98" s="145"/>
      <c r="BP98" s="145"/>
      <c r="BQ98" s="145"/>
      <c r="BR98" s="145"/>
      <c r="BS98" s="145"/>
      <c r="BT98" s="145"/>
      <c r="BU98" s="145"/>
      <c r="BV98" s="145"/>
      <c r="BW98" s="145"/>
      <c r="BX98" s="145"/>
      <c r="BY98" s="145"/>
      <c r="BZ98" s="145"/>
      <c r="CA98" s="145"/>
      <c r="CB98" s="145"/>
      <c r="CC98" s="145"/>
      <c r="CD98" s="145"/>
      <c r="CE98" s="145"/>
      <c r="CF98" s="145"/>
      <c r="CG98" s="151"/>
    </row>
    <row r="99" spans="1:85" x14ac:dyDescent="0.25">
      <c r="A99" s="166"/>
      <c r="B99" s="151"/>
      <c r="C99" s="151"/>
      <c r="D99" s="151"/>
      <c r="E99" s="151"/>
      <c r="F99" s="152"/>
      <c r="G99" s="152"/>
      <c r="H99" s="152"/>
      <c r="I99" s="152"/>
      <c r="J99" s="152"/>
      <c r="K99" s="152"/>
      <c r="L99" s="152"/>
      <c r="M99" s="152"/>
      <c r="N99" s="144"/>
      <c r="O99" s="144"/>
      <c r="P99" s="144"/>
      <c r="Q99" s="144"/>
      <c r="R99" s="145"/>
      <c r="S99" s="145"/>
      <c r="T99" s="145"/>
      <c r="U99" s="145"/>
      <c r="W99" s="145"/>
      <c r="X99" s="152"/>
      <c r="Y99" s="152"/>
      <c r="Z99" s="146"/>
      <c r="AA99" s="146"/>
      <c r="AB99" s="146"/>
      <c r="AC99" s="146"/>
      <c r="AD99" s="147"/>
      <c r="AE99" s="147"/>
      <c r="AF99" s="147"/>
      <c r="AG99" s="147"/>
      <c r="AH99" s="147"/>
      <c r="AI99" s="147"/>
      <c r="AJ99" s="147"/>
      <c r="AK99" s="147"/>
      <c r="AL99" s="148"/>
      <c r="AM99" s="148"/>
      <c r="AN99" s="148"/>
      <c r="AO99" s="148"/>
      <c r="AP99" s="149"/>
      <c r="AQ99" s="149"/>
      <c r="AR99" s="149"/>
      <c r="AS99" s="149"/>
      <c r="AT99" s="149"/>
      <c r="AU99" s="149"/>
      <c r="AV99" s="149"/>
      <c r="AW99" s="149"/>
      <c r="AX99" s="145"/>
      <c r="AY99" s="145"/>
      <c r="AZ99" s="145"/>
      <c r="BA99" s="145"/>
      <c r="BB99" s="149"/>
      <c r="BC99" s="149"/>
      <c r="BD99" s="149"/>
      <c r="BE99" s="149"/>
      <c r="BF99" s="149"/>
      <c r="BG99" s="149"/>
      <c r="BH99" s="149"/>
      <c r="BI99" s="149"/>
      <c r="BJ99" s="145"/>
      <c r="BK99" s="145"/>
      <c r="BL99" s="145"/>
      <c r="BM99" s="145"/>
      <c r="BN99" s="145"/>
      <c r="BO99" s="145"/>
      <c r="BP99" s="145"/>
      <c r="BQ99" s="145"/>
      <c r="BR99" s="145"/>
      <c r="BS99" s="145"/>
      <c r="BT99" s="145"/>
      <c r="BU99" s="145"/>
      <c r="BV99" s="145"/>
      <c r="BW99" s="145"/>
      <c r="BX99" s="145"/>
      <c r="BY99" s="145"/>
      <c r="BZ99" s="145"/>
      <c r="CA99" s="145"/>
      <c r="CB99" s="145"/>
      <c r="CC99" s="145"/>
      <c r="CD99" s="145"/>
      <c r="CE99" s="145"/>
      <c r="CF99" s="145"/>
      <c r="CG99" s="151"/>
    </row>
    <row r="100" spans="1:85" x14ac:dyDescent="0.25">
      <c r="A100" s="166"/>
      <c r="B100" s="151"/>
      <c r="C100" s="151"/>
      <c r="D100" s="151"/>
      <c r="E100" s="151"/>
      <c r="F100" s="152"/>
      <c r="G100" s="152"/>
      <c r="H100" s="152"/>
      <c r="I100" s="152"/>
      <c r="J100" s="152"/>
      <c r="K100" s="152"/>
      <c r="L100" s="152"/>
      <c r="M100" s="152"/>
      <c r="N100" s="144"/>
      <c r="O100" s="144"/>
      <c r="P100" s="144"/>
      <c r="Q100" s="144"/>
      <c r="R100" s="145"/>
      <c r="S100" s="145"/>
      <c r="T100" s="145"/>
      <c r="U100" s="145"/>
      <c r="W100" s="145"/>
      <c r="X100" s="152"/>
      <c r="Y100" s="152"/>
      <c r="Z100" s="146"/>
      <c r="AA100" s="146"/>
      <c r="AB100" s="146"/>
      <c r="AC100" s="146"/>
      <c r="AD100" s="147"/>
      <c r="AE100" s="147"/>
      <c r="AF100" s="147"/>
      <c r="AG100" s="147"/>
      <c r="AH100" s="147"/>
      <c r="AI100" s="147"/>
      <c r="AJ100" s="147"/>
      <c r="AK100" s="147"/>
      <c r="AL100" s="148"/>
      <c r="AM100" s="148"/>
      <c r="AN100" s="148"/>
      <c r="AO100" s="148"/>
      <c r="AP100" s="149"/>
      <c r="AQ100" s="149"/>
      <c r="AR100" s="149"/>
      <c r="AS100" s="149"/>
      <c r="AT100" s="149"/>
      <c r="AU100" s="149"/>
      <c r="AV100" s="149"/>
      <c r="AW100" s="149"/>
      <c r="AX100" s="145"/>
      <c r="AY100" s="145"/>
      <c r="AZ100" s="145"/>
      <c r="BA100" s="145"/>
      <c r="BB100" s="149"/>
      <c r="BC100" s="149"/>
      <c r="BD100" s="149"/>
      <c r="BE100" s="149"/>
      <c r="BF100" s="149"/>
      <c r="BG100" s="149"/>
      <c r="BH100" s="149"/>
      <c r="BI100" s="149"/>
      <c r="BJ100" s="145"/>
      <c r="BK100" s="145"/>
      <c r="BL100" s="145"/>
      <c r="BM100" s="145"/>
      <c r="BN100" s="145"/>
      <c r="BO100" s="145"/>
      <c r="BP100" s="145"/>
      <c r="BQ100" s="145"/>
      <c r="BR100" s="145"/>
      <c r="BS100" s="145"/>
      <c r="BT100" s="145"/>
      <c r="BU100" s="145"/>
      <c r="BV100" s="145"/>
      <c r="BW100" s="145"/>
      <c r="BX100" s="145"/>
      <c r="BY100" s="145"/>
      <c r="BZ100" s="145"/>
      <c r="CA100" s="145"/>
      <c r="CB100" s="145"/>
      <c r="CC100" s="145"/>
      <c r="CD100" s="145"/>
      <c r="CE100" s="145"/>
      <c r="CF100" s="145"/>
      <c r="CG100" s="151"/>
    </row>
    <row r="101" spans="1:85" x14ac:dyDescent="0.25">
      <c r="A101" s="166"/>
      <c r="B101" s="151"/>
      <c r="C101" s="151"/>
      <c r="D101" s="151"/>
      <c r="E101" s="151"/>
      <c r="F101" s="152"/>
      <c r="G101" s="152"/>
      <c r="H101" s="152"/>
      <c r="I101" s="152"/>
      <c r="J101" s="152"/>
      <c r="K101" s="152"/>
      <c r="L101" s="152"/>
      <c r="M101" s="152"/>
      <c r="N101" s="144"/>
      <c r="O101" s="144"/>
      <c r="P101" s="144"/>
      <c r="Q101" s="144"/>
      <c r="R101" s="145"/>
      <c r="S101" s="145"/>
      <c r="T101" s="145"/>
      <c r="U101" s="145"/>
      <c r="W101" s="145"/>
      <c r="X101" s="152"/>
      <c r="Y101" s="152"/>
      <c r="Z101" s="146"/>
      <c r="AA101" s="146"/>
      <c r="AB101" s="146"/>
      <c r="AC101" s="146"/>
      <c r="AD101" s="147"/>
      <c r="AE101" s="147"/>
      <c r="AF101" s="147"/>
      <c r="AG101" s="147"/>
      <c r="AH101" s="147"/>
      <c r="AI101" s="147"/>
      <c r="AJ101" s="147"/>
      <c r="AK101" s="147"/>
      <c r="AL101" s="148"/>
      <c r="AM101" s="148"/>
      <c r="AN101" s="148"/>
      <c r="AO101" s="148"/>
      <c r="AP101" s="149"/>
      <c r="AQ101" s="149"/>
      <c r="AR101" s="149"/>
      <c r="AS101" s="149"/>
      <c r="AT101" s="149"/>
      <c r="AU101" s="149"/>
      <c r="AV101" s="149"/>
      <c r="AW101" s="149"/>
      <c r="AX101" s="145"/>
      <c r="AY101" s="145"/>
      <c r="AZ101" s="145"/>
      <c r="BA101" s="145"/>
      <c r="BB101" s="149"/>
      <c r="BC101" s="149"/>
      <c r="BD101" s="149"/>
      <c r="BE101" s="149"/>
      <c r="BF101" s="149"/>
      <c r="BG101" s="149"/>
      <c r="BH101" s="149"/>
      <c r="BI101" s="149"/>
      <c r="BJ101" s="145"/>
      <c r="BK101" s="145"/>
      <c r="BL101" s="145"/>
      <c r="BM101" s="145"/>
      <c r="BN101" s="145"/>
      <c r="BO101" s="145"/>
      <c r="BP101" s="145"/>
      <c r="BQ101" s="145"/>
      <c r="BR101" s="145"/>
      <c r="BS101" s="145"/>
      <c r="BT101" s="145"/>
      <c r="BU101" s="145"/>
      <c r="BV101" s="145"/>
      <c r="BW101" s="145"/>
      <c r="BX101" s="145"/>
      <c r="BY101" s="145"/>
      <c r="BZ101" s="145"/>
      <c r="CA101" s="145"/>
      <c r="CB101" s="145"/>
      <c r="CC101" s="145"/>
      <c r="CD101" s="145"/>
      <c r="CE101" s="145"/>
      <c r="CF101" s="145"/>
      <c r="CG101" s="151"/>
    </row>
    <row r="102" spans="1:85" x14ac:dyDescent="0.25">
      <c r="A102" s="166"/>
      <c r="B102" s="151"/>
      <c r="C102" s="151"/>
      <c r="D102" s="151"/>
      <c r="E102" s="151"/>
      <c r="F102" s="152"/>
      <c r="G102" s="152"/>
      <c r="H102" s="152"/>
      <c r="I102" s="152"/>
      <c r="J102" s="152"/>
      <c r="K102" s="152"/>
      <c r="L102" s="152"/>
      <c r="M102" s="152"/>
      <c r="N102" s="144"/>
      <c r="O102" s="144"/>
      <c r="P102" s="144"/>
      <c r="Q102" s="144"/>
      <c r="R102" s="145"/>
      <c r="S102" s="145"/>
      <c r="T102" s="145"/>
      <c r="U102" s="145"/>
      <c r="W102" s="145"/>
      <c r="X102" s="152"/>
      <c r="Y102" s="152"/>
      <c r="Z102" s="146"/>
      <c r="AA102" s="146"/>
      <c r="AB102" s="146"/>
      <c r="AC102" s="146"/>
      <c r="AD102" s="147"/>
      <c r="AE102" s="147"/>
      <c r="AF102" s="147"/>
      <c r="AG102" s="147"/>
      <c r="AH102" s="147"/>
      <c r="AI102" s="147"/>
      <c r="AJ102" s="147"/>
      <c r="AK102" s="147"/>
      <c r="AL102" s="148"/>
      <c r="AM102" s="148"/>
      <c r="AN102" s="148"/>
      <c r="AO102" s="148"/>
      <c r="AP102" s="149"/>
      <c r="AQ102" s="149"/>
      <c r="AR102" s="149"/>
      <c r="AS102" s="149"/>
      <c r="AT102" s="149"/>
      <c r="AU102" s="149"/>
      <c r="AV102" s="149"/>
      <c r="AW102" s="149"/>
      <c r="AX102" s="145"/>
      <c r="AY102" s="145"/>
      <c r="AZ102" s="145"/>
      <c r="BA102" s="145"/>
      <c r="BB102" s="149"/>
      <c r="BC102" s="149"/>
      <c r="BD102" s="149"/>
      <c r="BE102" s="149"/>
      <c r="BF102" s="149"/>
      <c r="BG102" s="149"/>
      <c r="BH102" s="149"/>
      <c r="BI102" s="149"/>
      <c r="BJ102" s="145"/>
      <c r="BK102" s="145"/>
      <c r="BL102" s="145"/>
      <c r="BM102" s="145"/>
      <c r="BN102" s="145"/>
      <c r="BO102" s="145"/>
      <c r="BP102" s="145"/>
      <c r="BQ102" s="145"/>
      <c r="BR102" s="145"/>
      <c r="BS102" s="145"/>
      <c r="BT102" s="145"/>
      <c r="BU102" s="145"/>
      <c r="BV102" s="145"/>
      <c r="BW102" s="145"/>
      <c r="BX102" s="145"/>
      <c r="BY102" s="145"/>
      <c r="BZ102" s="145"/>
      <c r="CA102" s="145"/>
      <c r="CB102" s="145"/>
      <c r="CC102" s="145"/>
      <c r="CD102" s="145"/>
      <c r="CE102" s="145"/>
      <c r="CF102" s="145"/>
      <c r="CG102" s="151"/>
    </row>
    <row r="103" spans="1:85" x14ac:dyDescent="0.25">
      <c r="A103" s="166"/>
      <c r="B103" s="151"/>
      <c r="C103" s="151"/>
      <c r="D103" s="151"/>
      <c r="E103" s="151"/>
      <c r="F103" s="152"/>
      <c r="G103" s="152"/>
      <c r="H103" s="152"/>
      <c r="I103" s="152"/>
      <c r="J103" s="152"/>
      <c r="K103" s="152"/>
      <c r="L103" s="152"/>
      <c r="M103" s="152"/>
      <c r="N103" s="144"/>
      <c r="O103" s="144"/>
      <c r="P103" s="144"/>
      <c r="Q103" s="144"/>
      <c r="R103" s="145"/>
      <c r="S103" s="145"/>
      <c r="T103" s="145"/>
      <c r="U103" s="145"/>
      <c r="W103" s="145"/>
      <c r="X103" s="152"/>
      <c r="Y103" s="152"/>
      <c r="Z103" s="146"/>
      <c r="AA103" s="146"/>
      <c r="AB103" s="146"/>
      <c r="AC103" s="146"/>
      <c r="AD103" s="147"/>
      <c r="AE103" s="147"/>
      <c r="AF103" s="147"/>
      <c r="AG103" s="147"/>
      <c r="AH103" s="147"/>
      <c r="AI103" s="147"/>
      <c r="AJ103" s="147"/>
      <c r="AK103" s="147"/>
      <c r="AL103" s="148"/>
      <c r="AM103" s="148"/>
      <c r="AN103" s="148"/>
      <c r="AO103" s="148"/>
      <c r="AP103" s="149"/>
      <c r="AQ103" s="149"/>
      <c r="AR103" s="149"/>
      <c r="AS103" s="149"/>
      <c r="AT103" s="149"/>
      <c r="AU103" s="149"/>
      <c r="AV103" s="149"/>
      <c r="AW103" s="149"/>
      <c r="AX103" s="145"/>
      <c r="AY103" s="145"/>
      <c r="AZ103" s="145"/>
      <c r="BA103" s="145"/>
      <c r="BB103" s="149"/>
      <c r="BC103" s="149"/>
      <c r="BD103" s="149"/>
      <c r="BE103" s="149"/>
      <c r="BF103" s="149"/>
      <c r="BG103" s="149"/>
      <c r="BH103" s="149"/>
      <c r="BI103" s="149"/>
      <c r="BJ103" s="145"/>
      <c r="BK103" s="145"/>
      <c r="BL103" s="145"/>
      <c r="BM103" s="145"/>
      <c r="BN103" s="145"/>
      <c r="BO103" s="145"/>
      <c r="BP103" s="145"/>
      <c r="BQ103" s="145"/>
      <c r="BR103" s="145"/>
      <c r="BS103" s="145"/>
      <c r="BT103" s="145"/>
      <c r="BU103" s="145"/>
      <c r="BV103" s="145"/>
      <c r="BW103" s="145"/>
      <c r="BX103" s="145"/>
      <c r="BY103" s="145"/>
      <c r="BZ103" s="145"/>
      <c r="CA103" s="145"/>
      <c r="CB103" s="145"/>
      <c r="CC103" s="145"/>
      <c r="CD103" s="145"/>
      <c r="CE103" s="145"/>
      <c r="CF103" s="145"/>
      <c r="CG103" s="151"/>
    </row>
    <row r="104" spans="1:85" x14ac:dyDescent="0.25">
      <c r="A104" s="166"/>
      <c r="B104" s="151"/>
      <c r="C104" s="151"/>
      <c r="D104" s="151"/>
      <c r="E104" s="151"/>
      <c r="F104" s="152"/>
      <c r="G104" s="152"/>
      <c r="H104" s="152"/>
      <c r="I104" s="152"/>
      <c r="J104" s="152"/>
      <c r="K104" s="152"/>
      <c r="L104" s="152"/>
      <c r="M104" s="152"/>
      <c r="N104" s="144"/>
      <c r="O104" s="144"/>
      <c r="P104" s="144"/>
      <c r="Q104" s="144"/>
      <c r="R104" s="145"/>
      <c r="S104" s="145"/>
      <c r="T104" s="145"/>
      <c r="U104" s="145"/>
      <c r="W104" s="145"/>
      <c r="X104" s="152"/>
      <c r="Y104" s="152"/>
      <c r="Z104" s="146"/>
      <c r="AA104" s="146"/>
      <c r="AB104" s="146"/>
      <c r="AC104" s="146"/>
      <c r="AD104" s="147"/>
      <c r="AE104" s="147"/>
      <c r="AF104" s="147"/>
      <c r="AG104" s="147"/>
      <c r="AH104" s="147"/>
      <c r="AI104" s="147"/>
      <c r="AJ104" s="147"/>
      <c r="AK104" s="147"/>
      <c r="AL104" s="148"/>
      <c r="AM104" s="148"/>
      <c r="AN104" s="148"/>
      <c r="AO104" s="148"/>
      <c r="AP104" s="149"/>
      <c r="AQ104" s="149"/>
      <c r="AR104" s="149"/>
      <c r="AS104" s="149"/>
      <c r="AT104" s="149"/>
      <c r="AU104" s="149"/>
      <c r="AV104" s="149"/>
      <c r="AW104" s="149"/>
      <c r="AX104" s="145"/>
      <c r="AY104" s="145"/>
      <c r="AZ104" s="145"/>
      <c r="BA104" s="145"/>
      <c r="BB104" s="149"/>
      <c r="BC104" s="149"/>
      <c r="BD104" s="149"/>
      <c r="BE104" s="149"/>
      <c r="BF104" s="149"/>
      <c r="BG104" s="149"/>
      <c r="BH104" s="149"/>
      <c r="BI104" s="149"/>
      <c r="BJ104" s="145"/>
      <c r="BK104" s="145"/>
      <c r="BL104" s="145"/>
      <c r="BM104" s="145"/>
      <c r="BN104" s="145"/>
      <c r="BO104" s="145"/>
      <c r="BP104" s="145"/>
      <c r="BQ104" s="145"/>
      <c r="BR104" s="145"/>
      <c r="BS104" s="145"/>
      <c r="BT104" s="145"/>
      <c r="BU104" s="145"/>
      <c r="BV104" s="145"/>
      <c r="BW104" s="145"/>
      <c r="BX104" s="145"/>
      <c r="BY104" s="145"/>
      <c r="BZ104" s="145"/>
      <c r="CA104" s="145"/>
      <c r="CB104" s="145"/>
      <c r="CC104" s="145"/>
      <c r="CD104" s="145"/>
      <c r="CE104" s="145"/>
      <c r="CF104" s="145"/>
      <c r="CG104" s="151"/>
    </row>
    <row r="105" spans="1:85" x14ac:dyDescent="0.25">
      <c r="A105" s="166"/>
      <c r="B105" s="151"/>
      <c r="C105" s="151"/>
      <c r="D105" s="151"/>
      <c r="E105" s="151"/>
      <c r="F105" s="152"/>
      <c r="G105" s="152"/>
      <c r="H105" s="152"/>
      <c r="I105" s="152"/>
      <c r="J105" s="152"/>
      <c r="K105" s="152"/>
      <c r="L105" s="152"/>
      <c r="M105" s="152"/>
      <c r="N105" s="144"/>
      <c r="O105" s="144"/>
      <c r="P105" s="144"/>
      <c r="Q105" s="144"/>
      <c r="R105" s="145"/>
      <c r="S105" s="145"/>
      <c r="T105" s="145"/>
      <c r="U105" s="145"/>
      <c r="W105" s="145"/>
      <c r="X105" s="152"/>
      <c r="Y105" s="152"/>
      <c r="Z105" s="146"/>
      <c r="AA105" s="146"/>
      <c r="AB105" s="146"/>
      <c r="AC105" s="146"/>
      <c r="AD105" s="147"/>
      <c r="AE105" s="147"/>
      <c r="AF105" s="147"/>
      <c r="AG105" s="147"/>
      <c r="AH105" s="147"/>
      <c r="AI105" s="147"/>
      <c r="AJ105" s="147"/>
      <c r="AK105" s="147"/>
      <c r="AL105" s="148"/>
      <c r="AM105" s="148"/>
      <c r="AN105" s="148"/>
      <c r="AO105" s="148"/>
      <c r="AP105" s="149"/>
      <c r="AQ105" s="149"/>
      <c r="AR105" s="149"/>
      <c r="AS105" s="149"/>
      <c r="AT105" s="149"/>
      <c r="AU105" s="149"/>
      <c r="AV105" s="149"/>
      <c r="AW105" s="149"/>
      <c r="AX105" s="145"/>
      <c r="AY105" s="145"/>
      <c r="AZ105" s="145"/>
      <c r="BA105" s="145"/>
      <c r="BB105" s="149"/>
      <c r="BC105" s="149"/>
      <c r="BD105" s="149"/>
      <c r="BE105" s="149"/>
      <c r="BF105" s="149"/>
      <c r="BG105" s="149"/>
      <c r="BH105" s="149"/>
      <c r="BI105" s="149"/>
      <c r="BJ105" s="145"/>
      <c r="BK105" s="145"/>
      <c r="BL105" s="145"/>
      <c r="BM105" s="145"/>
      <c r="BN105" s="145"/>
      <c r="BO105" s="145"/>
      <c r="BP105" s="145"/>
      <c r="BQ105" s="145"/>
      <c r="BR105" s="145"/>
      <c r="BS105" s="145"/>
      <c r="BT105" s="145"/>
      <c r="BU105" s="145"/>
      <c r="BV105" s="145"/>
      <c r="BW105" s="145"/>
      <c r="BX105" s="145"/>
      <c r="BY105" s="145"/>
      <c r="BZ105" s="145"/>
      <c r="CA105" s="145"/>
      <c r="CB105" s="145"/>
      <c r="CC105" s="145"/>
      <c r="CD105" s="145"/>
      <c r="CE105" s="145"/>
      <c r="CF105" s="145"/>
      <c r="CG105" s="151"/>
    </row>
    <row r="106" spans="1:85" x14ac:dyDescent="0.25">
      <c r="A106" s="166"/>
      <c r="B106" s="151"/>
      <c r="C106" s="151"/>
      <c r="D106" s="151"/>
      <c r="E106" s="151"/>
      <c r="F106" s="152"/>
      <c r="G106" s="152"/>
      <c r="H106" s="152"/>
      <c r="I106" s="152"/>
      <c r="J106" s="152"/>
      <c r="K106" s="152"/>
      <c r="L106" s="152"/>
      <c r="M106" s="152"/>
      <c r="N106" s="144"/>
      <c r="O106" s="144"/>
      <c r="P106" s="144"/>
      <c r="Q106" s="144"/>
      <c r="R106" s="145"/>
      <c r="S106" s="145"/>
      <c r="T106" s="145"/>
      <c r="U106" s="145"/>
      <c r="W106" s="145"/>
      <c r="X106" s="152"/>
      <c r="Y106" s="152"/>
      <c r="Z106" s="146"/>
      <c r="AA106" s="146"/>
      <c r="AB106" s="146"/>
      <c r="AC106" s="146"/>
      <c r="AD106" s="147"/>
      <c r="AE106" s="147"/>
      <c r="AF106" s="147"/>
      <c r="AG106" s="147"/>
      <c r="AH106" s="147"/>
      <c r="AI106" s="147"/>
      <c r="AJ106" s="147"/>
      <c r="AK106" s="147"/>
      <c r="AL106" s="148"/>
      <c r="AM106" s="148"/>
      <c r="AN106" s="148"/>
      <c r="AO106" s="148"/>
      <c r="AP106" s="149"/>
      <c r="AQ106" s="149"/>
      <c r="AR106" s="149"/>
      <c r="AS106" s="149"/>
      <c r="AT106" s="149"/>
      <c r="AU106" s="149"/>
      <c r="AV106" s="149"/>
      <c r="AW106" s="149"/>
      <c r="AX106" s="145"/>
      <c r="AY106" s="145"/>
      <c r="AZ106" s="145"/>
      <c r="BA106" s="145"/>
      <c r="BB106" s="149"/>
      <c r="BC106" s="149"/>
      <c r="BD106" s="149"/>
      <c r="BE106" s="149"/>
      <c r="BF106" s="149"/>
      <c r="BG106" s="149"/>
      <c r="BH106" s="149"/>
      <c r="BI106" s="149"/>
      <c r="BJ106" s="145"/>
      <c r="BK106" s="145"/>
      <c r="BL106" s="145"/>
      <c r="BM106" s="145"/>
      <c r="BN106" s="145"/>
      <c r="BO106" s="145"/>
      <c r="BP106" s="145"/>
      <c r="BQ106" s="145"/>
      <c r="BR106" s="145"/>
      <c r="BS106" s="145"/>
      <c r="BT106" s="145"/>
      <c r="BU106" s="145"/>
      <c r="BV106" s="145"/>
      <c r="BW106" s="145"/>
      <c r="BX106" s="145"/>
      <c r="BY106" s="145"/>
      <c r="BZ106" s="145"/>
      <c r="CA106" s="145"/>
      <c r="CB106" s="145"/>
      <c r="CC106" s="145"/>
      <c r="CD106" s="145"/>
      <c r="CE106" s="145"/>
      <c r="CF106" s="145"/>
      <c r="CG106" s="151"/>
    </row>
    <row r="107" spans="1:85" x14ac:dyDescent="0.25">
      <c r="A107" s="166"/>
      <c r="B107" s="151"/>
      <c r="C107" s="151"/>
      <c r="D107" s="151"/>
      <c r="E107" s="151"/>
      <c r="F107" s="152"/>
      <c r="G107" s="152"/>
      <c r="H107" s="152"/>
      <c r="I107" s="152"/>
      <c r="J107" s="152"/>
      <c r="K107" s="152"/>
      <c r="L107" s="152"/>
      <c r="M107" s="152"/>
      <c r="N107" s="144"/>
      <c r="O107" s="144"/>
      <c r="P107" s="144"/>
      <c r="Q107" s="144"/>
      <c r="R107" s="145"/>
      <c r="S107" s="145"/>
      <c r="T107" s="145"/>
      <c r="U107" s="145"/>
      <c r="W107" s="145"/>
      <c r="X107" s="152"/>
      <c r="Y107" s="152"/>
      <c r="Z107" s="146"/>
      <c r="AA107" s="146"/>
      <c r="AB107" s="146"/>
      <c r="AC107" s="146"/>
      <c r="AD107" s="147"/>
      <c r="AE107" s="147"/>
      <c r="AF107" s="147"/>
      <c r="AG107" s="147"/>
      <c r="AH107" s="147"/>
      <c r="AI107" s="147"/>
      <c r="AJ107" s="147"/>
      <c r="AK107" s="147"/>
      <c r="AL107" s="148"/>
      <c r="AM107" s="148"/>
      <c r="AN107" s="148"/>
      <c r="AO107" s="148"/>
      <c r="AP107" s="149"/>
      <c r="AQ107" s="149"/>
      <c r="AR107" s="149"/>
      <c r="AS107" s="149"/>
      <c r="AT107" s="149"/>
      <c r="AU107" s="149"/>
      <c r="AV107" s="149"/>
      <c r="AW107" s="149"/>
      <c r="AX107" s="145"/>
      <c r="AY107" s="145"/>
      <c r="AZ107" s="145"/>
      <c r="BA107" s="145"/>
      <c r="BB107" s="149"/>
      <c r="BC107" s="149"/>
      <c r="BD107" s="149"/>
      <c r="BE107" s="149"/>
      <c r="BF107" s="149"/>
      <c r="BG107" s="149"/>
      <c r="BH107" s="149"/>
      <c r="BI107" s="149"/>
      <c r="BJ107" s="145"/>
      <c r="BK107" s="145"/>
      <c r="BL107" s="145"/>
      <c r="BM107" s="145"/>
      <c r="BN107" s="145"/>
      <c r="BO107" s="145"/>
      <c r="BP107" s="145"/>
      <c r="BQ107" s="145"/>
      <c r="BR107" s="145"/>
      <c r="BS107" s="145"/>
      <c r="BT107" s="145"/>
      <c r="BU107" s="145"/>
      <c r="BV107" s="145"/>
      <c r="BW107" s="145"/>
      <c r="BX107" s="145"/>
      <c r="BY107" s="145"/>
      <c r="BZ107" s="145"/>
      <c r="CA107" s="145"/>
      <c r="CB107" s="145"/>
      <c r="CC107" s="145"/>
      <c r="CD107" s="145"/>
      <c r="CE107" s="145"/>
      <c r="CF107" s="145"/>
      <c r="CG107" s="151"/>
    </row>
    <row r="108" spans="1:85" x14ac:dyDescent="0.25">
      <c r="A108" s="166"/>
      <c r="B108" s="151"/>
      <c r="C108" s="151"/>
      <c r="D108" s="151"/>
      <c r="E108" s="151"/>
      <c r="F108" s="152"/>
      <c r="G108" s="152"/>
      <c r="H108" s="152"/>
      <c r="I108" s="152"/>
      <c r="J108" s="152"/>
      <c r="K108" s="152"/>
      <c r="L108" s="152"/>
      <c r="M108" s="152"/>
      <c r="N108" s="144"/>
      <c r="O108" s="144"/>
      <c r="P108" s="144"/>
      <c r="Q108" s="144"/>
      <c r="R108" s="145"/>
      <c r="S108" s="145"/>
      <c r="T108" s="145"/>
      <c r="U108" s="145"/>
      <c r="W108" s="145"/>
      <c r="X108" s="152"/>
      <c r="Y108" s="152"/>
      <c r="Z108" s="146"/>
      <c r="AA108" s="146"/>
      <c r="AB108" s="146"/>
      <c r="AC108" s="146"/>
      <c r="AD108" s="147"/>
      <c r="AE108" s="147"/>
      <c r="AF108" s="147"/>
      <c r="AG108" s="147"/>
      <c r="AH108" s="147"/>
      <c r="AI108" s="147"/>
      <c r="AJ108" s="147"/>
      <c r="AK108" s="147"/>
      <c r="AL108" s="148"/>
      <c r="AM108" s="148"/>
      <c r="AN108" s="148"/>
      <c r="AO108" s="148"/>
      <c r="AP108" s="149"/>
      <c r="AQ108" s="149"/>
      <c r="AR108" s="149"/>
      <c r="AS108" s="149"/>
      <c r="AT108" s="149"/>
      <c r="AU108" s="149"/>
      <c r="AV108" s="149"/>
      <c r="AW108" s="149"/>
      <c r="AX108" s="145"/>
      <c r="AY108" s="145"/>
      <c r="AZ108" s="145"/>
      <c r="BA108" s="145"/>
      <c r="BB108" s="149"/>
      <c r="BC108" s="149"/>
      <c r="BD108" s="149"/>
      <c r="BE108" s="149"/>
      <c r="BF108" s="149"/>
      <c r="BG108" s="149"/>
      <c r="BH108" s="149"/>
      <c r="BI108" s="149"/>
      <c r="BJ108" s="145"/>
      <c r="BK108" s="145"/>
      <c r="BL108" s="145"/>
      <c r="BM108" s="145"/>
      <c r="BN108" s="145"/>
      <c r="BO108" s="145"/>
      <c r="BP108" s="145"/>
      <c r="BQ108" s="145"/>
      <c r="BR108" s="145"/>
      <c r="BS108" s="145"/>
      <c r="BT108" s="145"/>
      <c r="BU108" s="145"/>
      <c r="BV108" s="145"/>
      <c r="BW108" s="145"/>
      <c r="BX108" s="145"/>
      <c r="BY108" s="145"/>
      <c r="BZ108" s="145"/>
      <c r="CA108" s="145"/>
      <c r="CB108" s="145"/>
      <c r="CC108" s="145"/>
      <c r="CD108" s="145"/>
      <c r="CE108" s="145"/>
      <c r="CF108" s="145"/>
      <c r="CG108" s="151"/>
    </row>
    <row r="109" spans="1:85" x14ac:dyDescent="0.25">
      <c r="A109" s="166"/>
      <c r="B109" s="151"/>
      <c r="C109" s="151"/>
      <c r="D109" s="151"/>
      <c r="E109" s="151"/>
      <c r="F109" s="152"/>
      <c r="G109" s="152"/>
      <c r="H109" s="152"/>
      <c r="I109" s="152"/>
      <c r="J109" s="152"/>
      <c r="K109" s="152"/>
      <c r="L109" s="152"/>
      <c r="M109" s="152"/>
      <c r="N109" s="144"/>
      <c r="O109" s="144"/>
      <c r="P109" s="144"/>
      <c r="Q109" s="144"/>
      <c r="R109" s="145"/>
      <c r="S109" s="145"/>
      <c r="T109" s="145"/>
      <c r="U109" s="145"/>
      <c r="W109" s="145"/>
      <c r="X109" s="152"/>
      <c r="Y109" s="152"/>
      <c r="Z109" s="146"/>
      <c r="AA109" s="146"/>
      <c r="AB109" s="146"/>
      <c r="AC109" s="146"/>
      <c r="AD109" s="147"/>
      <c r="AE109" s="147"/>
      <c r="AF109" s="147"/>
      <c r="AG109" s="147"/>
      <c r="AH109" s="147"/>
      <c r="AI109" s="147"/>
      <c r="AJ109" s="147"/>
      <c r="AK109" s="147"/>
      <c r="AL109" s="148"/>
      <c r="AM109" s="148"/>
      <c r="AN109" s="148"/>
      <c r="AO109" s="148"/>
      <c r="AP109" s="149"/>
      <c r="AQ109" s="149"/>
      <c r="AR109" s="149"/>
      <c r="AS109" s="149"/>
      <c r="AT109" s="149"/>
      <c r="AU109" s="149"/>
      <c r="AV109" s="149"/>
      <c r="AW109" s="149"/>
      <c r="AX109" s="145"/>
      <c r="AY109" s="145"/>
      <c r="AZ109" s="145"/>
      <c r="BA109" s="145"/>
      <c r="BB109" s="149"/>
      <c r="BC109" s="149"/>
      <c r="BD109" s="149"/>
      <c r="BE109" s="149"/>
      <c r="BF109" s="149"/>
      <c r="BG109" s="149"/>
      <c r="BH109" s="149"/>
      <c r="BI109" s="149"/>
      <c r="BJ109" s="145"/>
      <c r="BK109" s="145"/>
      <c r="BL109" s="145"/>
      <c r="BM109" s="145"/>
      <c r="BN109" s="145"/>
      <c r="BO109" s="145"/>
      <c r="BP109" s="145"/>
      <c r="BQ109" s="145"/>
      <c r="BR109" s="145"/>
      <c r="BS109" s="145"/>
      <c r="BT109" s="145"/>
      <c r="BU109" s="145"/>
      <c r="BV109" s="145"/>
      <c r="BW109" s="145"/>
      <c r="BX109" s="145"/>
      <c r="BY109" s="145"/>
      <c r="BZ109" s="145"/>
      <c r="CA109" s="145"/>
      <c r="CB109" s="145"/>
      <c r="CC109" s="145"/>
      <c r="CD109" s="145"/>
      <c r="CE109" s="145"/>
      <c r="CF109" s="145"/>
      <c r="CG109" s="151"/>
    </row>
    <row r="110" spans="1:85" x14ac:dyDescent="0.25">
      <c r="A110" s="166"/>
      <c r="B110" s="151"/>
      <c r="C110" s="151"/>
      <c r="D110" s="151"/>
      <c r="E110" s="151"/>
      <c r="F110" s="152"/>
      <c r="G110" s="152"/>
      <c r="H110" s="152"/>
      <c r="I110" s="152"/>
      <c r="J110" s="152"/>
      <c r="K110" s="152"/>
      <c r="L110" s="152"/>
      <c r="M110" s="152"/>
      <c r="N110" s="144"/>
      <c r="O110" s="144"/>
      <c r="P110" s="144"/>
      <c r="Q110" s="144"/>
      <c r="R110" s="145"/>
      <c r="S110" s="145"/>
      <c r="T110" s="145"/>
      <c r="U110" s="145"/>
      <c r="W110" s="145"/>
      <c r="X110" s="152"/>
      <c r="Y110" s="152"/>
      <c r="Z110" s="146"/>
      <c r="AA110" s="146"/>
      <c r="AB110" s="146"/>
      <c r="AC110" s="146"/>
      <c r="AD110" s="147"/>
      <c r="AE110" s="147"/>
      <c r="AF110" s="147"/>
      <c r="AG110" s="147"/>
      <c r="AH110" s="147"/>
      <c r="AI110" s="147"/>
      <c r="AJ110" s="147"/>
      <c r="AK110" s="147"/>
      <c r="AL110" s="148"/>
      <c r="AM110" s="148"/>
      <c r="AN110" s="148"/>
      <c r="AO110" s="148"/>
      <c r="AP110" s="149"/>
      <c r="AQ110" s="149"/>
      <c r="AR110" s="149"/>
      <c r="AS110" s="149"/>
      <c r="AT110" s="149"/>
      <c r="AU110" s="149"/>
      <c r="AV110" s="149"/>
      <c r="AW110" s="149"/>
      <c r="AX110" s="145"/>
      <c r="AY110" s="145"/>
      <c r="AZ110" s="145"/>
      <c r="BA110" s="145"/>
      <c r="BB110" s="149"/>
      <c r="BC110" s="149"/>
      <c r="BD110" s="149"/>
      <c r="BE110" s="149"/>
      <c r="BF110" s="149"/>
      <c r="BG110" s="149"/>
      <c r="BH110" s="149"/>
      <c r="BI110" s="149"/>
      <c r="BJ110" s="145"/>
      <c r="BK110" s="145"/>
      <c r="BL110" s="145"/>
      <c r="BM110" s="145"/>
      <c r="BN110" s="145"/>
      <c r="BO110" s="145"/>
      <c r="BP110" s="145"/>
      <c r="BQ110" s="145"/>
      <c r="BR110" s="145"/>
      <c r="BS110" s="145"/>
      <c r="BT110" s="145"/>
      <c r="BU110" s="145"/>
      <c r="BV110" s="145"/>
      <c r="BW110" s="145"/>
      <c r="BX110" s="145"/>
      <c r="BY110" s="145"/>
      <c r="BZ110" s="145"/>
      <c r="CA110" s="145"/>
      <c r="CB110" s="145"/>
      <c r="CC110" s="145"/>
      <c r="CD110" s="145"/>
      <c r="CE110" s="145"/>
      <c r="CF110" s="145"/>
      <c r="CG110" s="151"/>
    </row>
    <row r="111" spans="1:85" x14ac:dyDescent="0.25">
      <c r="A111" s="166"/>
      <c r="B111" s="151"/>
      <c r="C111" s="151"/>
      <c r="D111" s="151"/>
      <c r="E111" s="151"/>
      <c r="F111" s="152"/>
      <c r="G111" s="152"/>
      <c r="H111" s="152"/>
      <c r="I111" s="152"/>
      <c r="J111" s="152"/>
      <c r="K111" s="152"/>
      <c r="L111" s="152"/>
      <c r="M111" s="152"/>
      <c r="N111" s="144"/>
      <c r="O111" s="144"/>
      <c r="P111" s="144"/>
      <c r="Q111" s="144"/>
      <c r="R111" s="145"/>
      <c r="S111" s="145"/>
      <c r="T111" s="145"/>
      <c r="U111" s="145"/>
      <c r="W111" s="145"/>
      <c r="X111" s="152"/>
      <c r="Y111" s="152"/>
      <c r="Z111" s="146"/>
      <c r="AA111" s="146"/>
      <c r="AB111" s="146"/>
      <c r="AC111" s="146"/>
      <c r="AD111" s="147"/>
      <c r="AE111" s="147"/>
      <c r="AF111" s="147"/>
      <c r="AG111" s="147"/>
      <c r="AH111" s="147"/>
      <c r="AI111" s="147"/>
      <c r="AJ111" s="147"/>
      <c r="AK111" s="147"/>
      <c r="AL111" s="148"/>
      <c r="AM111" s="148"/>
      <c r="AN111" s="148"/>
      <c r="AO111" s="148"/>
      <c r="AP111" s="149"/>
      <c r="AQ111" s="149"/>
      <c r="AR111" s="149"/>
      <c r="AS111" s="149"/>
      <c r="AT111" s="149"/>
      <c r="AU111" s="149"/>
      <c r="AV111" s="149"/>
      <c r="AW111" s="149"/>
      <c r="AX111" s="145"/>
      <c r="AY111" s="145"/>
      <c r="AZ111" s="145"/>
      <c r="BA111" s="145"/>
      <c r="BB111" s="149"/>
      <c r="BC111" s="149"/>
      <c r="BD111" s="149"/>
      <c r="BE111" s="149"/>
      <c r="BF111" s="149"/>
      <c r="BG111" s="149"/>
      <c r="BH111" s="149"/>
      <c r="BI111" s="149"/>
      <c r="BJ111" s="145"/>
      <c r="BK111" s="145"/>
      <c r="BL111" s="145"/>
      <c r="BM111" s="145"/>
      <c r="BN111" s="145"/>
      <c r="BO111" s="145"/>
      <c r="BP111" s="145"/>
      <c r="BQ111" s="145"/>
      <c r="BR111" s="145"/>
      <c r="BS111" s="145"/>
      <c r="BT111" s="145"/>
      <c r="BU111" s="145"/>
      <c r="BV111" s="145"/>
      <c r="BW111" s="145"/>
      <c r="BX111" s="145"/>
      <c r="BY111" s="145"/>
      <c r="BZ111" s="145"/>
      <c r="CA111" s="145"/>
      <c r="CB111" s="145"/>
      <c r="CC111" s="145"/>
      <c r="CD111" s="145"/>
      <c r="CE111" s="145"/>
      <c r="CF111" s="145"/>
      <c r="CG111" s="151"/>
    </row>
    <row r="112" spans="1:85" x14ac:dyDescent="0.25">
      <c r="A112" s="166"/>
      <c r="B112" s="151"/>
      <c r="C112" s="151"/>
      <c r="D112" s="151"/>
      <c r="E112" s="151"/>
      <c r="F112" s="152"/>
      <c r="G112" s="152"/>
      <c r="H112" s="152"/>
      <c r="I112" s="152"/>
      <c r="J112" s="152"/>
      <c r="K112" s="152"/>
      <c r="L112" s="152"/>
      <c r="M112" s="152"/>
      <c r="N112" s="144"/>
      <c r="O112" s="144"/>
      <c r="P112" s="144"/>
      <c r="Q112" s="144"/>
      <c r="R112" s="145"/>
      <c r="S112" s="145"/>
      <c r="T112" s="145"/>
      <c r="U112" s="145"/>
      <c r="W112" s="145"/>
      <c r="X112" s="152"/>
      <c r="Y112" s="152"/>
      <c r="Z112" s="146"/>
      <c r="AA112" s="146"/>
      <c r="AB112" s="146"/>
      <c r="AC112" s="146"/>
      <c r="AD112" s="147"/>
      <c r="AE112" s="147"/>
      <c r="AF112" s="147"/>
      <c r="AG112" s="147"/>
      <c r="AH112" s="147"/>
      <c r="AI112" s="147"/>
      <c r="AJ112" s="147"/>
      <c r="AK112" s="147"/>
      <c r="AL112" s="148"/>
      <c r="AM112" s="148"/>
      <c r="AN112" s="148"/>
      <c r="AO112" s="148"/>
      <c r="AP112" s="149"/>
      <c r="AQ112" s="149"/>
      <c r="AR112" s="149"/>
      <c r="AS112" s="149"/>
      <c r="AT112" s="149"/>
      <c r="AU112" s="149"/>
      <c r="AV112" s="149"/>
      <c r="AW112" s="149"/>
      <c r="AX112" s="145"/>
      <c r="AY112" s="145"/>
      <c r="AZ112" s="145"/>
      <c r="BA112" s="145"/>
      <c r="BB112" s="149"/>
      <c r="BC112" s="149"/>
      <c r="BD112" s="149"/>
      <c r="BE112" s="149"/>
      <c r="BF112" s="149"/>
      <c r="BG112" s="149"/>
      <c r="BH112" s="149"/>
      <c r="BI112" s="149"/>
      <c r="BJ112" s="145"/>
      <c r="BK112" s="145"/>
      <c r="BL112" s="145"/>
      <c r="BM112" s="145"/>
      <c r="BN112" s="145"/>
      <c r="BO112" s="145"/>
      <c r="BP112" s="145"/>
      <c r="BQ112" s="145"/>
      <c r="BR112" s="145"/>
      <c r="BS112" s="145"/>
      <c r="BT112" s="145"/>
      <c r="BU112" s="145"/>
      <c r="BV112" s="145"/>
      <c r="BW112" s="145"/>
      <c r="BX112" s="145"/>
      <c r="BY112" s="145"/>
      <c r="BZ112" s="145"/>
      <c r="CA112" s="145"/>
      <c r="CB112" s="145"/>
      <c r="CC112" s="145"/>
      <c r="CD112" s="145"/>
      <c r="CE112" s="145"/>
      <c r="CF112" s="145"/>
      <c r="CG112" s="151"/>
    </row>
    <row r="113" spans="1:85" x14ac:dyDescent="0.25">
      <c r="A113" s="166"/>
      <c r="B113" s="151"/>
      <c r="C113" s="151"/>
      <c r="D113" s="151"/>
      <c r="E113" s="151"/>
      <c r="F113" s="152"/>
      <c r="G113" s="152"/>
      <c r="H113" s="152"/>
      <c r="I113" s="152"/>
      <c r="J113" s="152"/>
      <c r="K113" s="152"/>
      <c r="L113" s="152"/>
      <c r="M113" s="152"/>
      <c r="N113" s="144"/>
      <c r="O113" s="144"/>
      <c r="P113" s="144"/>
      <c r="Q113" s="144"/>
      <c r="R113" s="145"/>
      <c r="S113" s="145"/>
      <c r="T113" s="145"/>
      <c r="U113" s="145"/>
      <c r="W113" s="145"/>
      <c r="X113" s="152"/>
      <c r="Y113" s="152"/>
      <c r="Z113" s="146"/>
      <c r="AA113" s="146"/>
      <c r="AB113" s="146"/>
      <c r="AC113" s="146"/>
      <c r="AD113" s="147"/>
      <c r="AE113" s="147"/>
      <c r="AF113" s="147"/>
      <c r="AG113" s="147"/>
      <c r="AH113" s="147"/>
      <c r="AI113" s="147"/>
      <c r="AJ113" s="147"/>
      <c r="AK113" s="147"/>
      <c r="AL113" s="148"/>
      <c r="AM113" s="148"/>
      <c r="AN113" s="148"/>
      <c r="AO113" s="148"/>
      <c r="AP113" s="149"/>
      <c r="AQ113" s="149"/>
      <c r="AR113" s="149"/>
      <c r="AS113" s="149"/>
      <c r="AT113" s="149"/>
      <c r="AU113" s="149"/>
      <c r="AV113" s="149"/>
      <c r="AW113" s="149"/>
      <c r="AX113" s="145"/>
      <c r="AY113" s="145"/>
      <c r="AZ113" s="145"/>
      <c r="BA113" s="145"/>
      <c r="BB113" s="149"/>
      <c r="BC113" s="149"/>
      <c r="BD113" s="149"/>
      <c r="BE113" s="149"/>
      <c r="BF113" s="149"/>
      <c r="BG113" s="149"/>
      <c r="BH113" s="149"/>
      <c r="BI113" s="149"/>
      <c r="BJ113" s="145"/>
      <c r="BK113" s="145"/>
      <c r="BL113" s="145"/>
      <c r="BM113" s="145"/>
      <c r="BN113" s="145"/>
      <c r="BO113" s="145"/>
      <c r="BP113" s="145"/>
      <c r="BQ113" s="145"/>
      <c r="BR113" s="145"/>
      <c r="BS113" s="145"/>
      <c r="BT113" s="145"/>
      <c r="BU113" s="145"/>
      <c r="BV113" s="145"/>
      <c r="BW113" s="145"/>
      <c r="BX113" s="145"/>
      <c r="BY113" s="145"/>
      <c r="BZ113" s="145"/>
      <c r="CA113" s="145"/>
      <c r="CB113" s="145"/>
      <c r="CC113" s="145"/>
      <c r="CD113" s="145"/>
      <c r="CE113" s="145"/>
      <c r="CF113" s="145"/>
      <c r="CG113" s="151"/>
    </row>
    <row r="114" spans="1:85" x14ac:dyDescent="0.25">
      <c r="A114" s="166"/>
      <c r="B114" s="151"/>
      <c r="C114" s="151"/>
      <c r="D114" s="151"/>
      <c r="E114" s="151"/>
      <c r="F114" s="152"/>
      <c r="G114" s="152"/>
      <c r="H114" s="152"/>
      <c r="I114" s="152"/>
      <c r="J114" s="152"/>
      <c r="K114" s="152"/>
      <c r="L114" s="152"/>
      <c r="M114" s="152"/>
      <c r="N114" s="144"/>
      <c r="O114" s="144"/>
      <c r="P114" s="144"/>
      <c r="Q114" s="144"/>
      <c r="R114" s="145"/>
      <c r="S114" s="145"/>
      <c r="T114" s="145"/>
      <c r="U114" s="145"/>
      <c r="W114" s="145"/>
      <c r="X114" s="152"/>
      <c r="Y114" s="152"/>
      <c r="Z114" s="146"/>
      <c r="AA114" s="146"/>
      <c r="AB114" s="146"/>
      <c r="AC114" s="146"/>
      <c r="AD114" s="147"/>
      <c r="AE114" s="147"/>
      <c r="AF114" s="147"/>
      <c r="AG114" s="147"/>
      <c r="AH114" s="147"/>
      <c r="AI114" s="147"/>
      <c r="AJ114" s="147"/>
      <c r="AK114" s="147"/>
      <c r="AL114" s="148"/>
      <c r="AM114" s="148"/>
      <c r="AN114" s="148"/>
      <c r="AO114" s="148"/>
      <c r="AP114" s="149"/>
      <c r="AQ114" s="149"/>
      <c r="AR114" s="149"/>
      <c r="AS114" s="149"/>
      <c r="AT114" s="149"/>
      <c r="AU114" s="149"/>
      <c r="AV114" s="149"/>
      <c r="AW114" s="149"/>
      <c r="AX114" s="145"/>
      <c r="AY114" s="145"/>
      <c r="AZ114" s="145"/>
      <c r="BA114" s="145"/>
      <c r="BB114" s="149"/>
      <c r="BC114" s="149"/>
      <c r="BD114" s="149"/>
      <c r="BE114" s="149"/>
      <c r="BF114" s="149"/>
      <c r="BG114" s="149"/>
      <c r="BH114" s="149"/>
      <c r="BI114" s="149"/>
      <c r="BJ114" s="145"/>
      <c r="BK114" s="145"/>
      <c r="BL114" s="145"/>
      <c r="BM114" s="145"/>
      <c r="BN114" s="145"/>
      <c r="BO114" s="145"/>
      <c r="BP114" s="145"/>
      <c r="BQ114" s="145"/>
      <c r="BR114" s="145"/>
      <c r="BS114" s="145"/>
      <c r="BT114" s="145"/>
      <c r="BU114" s="145"/>
      <c r="BV114" s="145"/>
      <c r="BW114" s="145"/>
      <c r="BX114" s="145"/>
      <c r="BY114" s="145"/>
      <c r="BZ114" s="145"/>
      <c r="CA114" s="145"/>
      <c r="CB114" s="145"/>
      <c r="CC114" s="145"/>
      <c r="CD114" s="145"/>
      <c r="CE114" s="145"/>
      <c r="CF114" s="145"/>
      <c r="CG114" s="151"/>
    </row>
    <row r="115" spans="1:85" x14ac:dyDescent="0.25">
      <c r="A115" s="166"/>
      <c r="B115" s="151"/>
      <c r="C115" s="151"/>
      <c r="D115" s="151"/>
      <c r="E115" s="151"/>
      <c r="F115" s="152"/>
      <c r="G115" s="152"/>
      <c r="H115" s="152"/>
      <c r="I115" s="152"/>
      <c r="J115" s="152"/>
      <c r="K115" s="152"/>
      <c r="L115" s="152"/>
      <c r="M115" s="152"/>
      <c r="N115" s="144"/>
      <c r="O115" s="144"/>
      <c r="P115" s="144"/>
      <c r="Q115" s="144"/>
      <c r="R115" s="145"/>
      <c r="S115" s="145"/>
      <c r="T115" s="145"/>
      <c r="U115" s="145"/>
      <c r="W115" s="145"/>
      <c r="X115" s="152"/>
      <c r="Y115" s="152"/>
      <c r="Z115" s="146"/>
      <c r="AA115" s="146"/>
      <c r="AB115" s="146"/>
      <c r="AC115" s="146"/>
      <c r="AD115" s="147"/>
      <c r="AE115" s="147"/>
      <c r="AF115" s="147"/>
      <c r="AG115" s="147"/>
      <c r="AH115" s="147"/>
      <c r="AI115" s="147"/>
      <c r="AJ115" s="147"/>
      <c r="AK115" s="147"/>
      <c r="AL115" s="148"/>
      <c r="AM115" s="148"/>
      <c r="AN115" s="148"/>
      <c r="AO115" s="148"/>
      <c r="AP115" s="149"/>
      <c r="AQ115" s="149"/>
      <c r="AR115" s="149"/>
      <c r="AS115" s="149"/>
      <c r="AT115" s="149"/>
      <c r="AU115" s="149"/>
      <c r="AV115" s="149"/>
      <c r="AW115" s="149"/>
      <c r="AX115" s="145"/>
      <c r="AY115" s="145"/>
      <c r="AZ115" s="145"/>
      <c r="BA115" s="145"/>
      <c r="BB115" s="149"/>
      <c r="BC115" s="149"/>
      <c r="BD115" s="149"/>
      <c r="BE115" s="149"/>
      <c r="BF115" s="149"/>
      <c r="BG115" s="149"/>
      <c r="BH115" s="149"/>
      <c r="BI115" s="149"/>
      <c r="BJ115" s="145"/>
      <c r="BK115" s="145"/>
      <c r="BL115" s="145"/>
      <c r="BM115" s="145"/>
      <c r="BN115" s="145"/>
      <c r="BO115" s="145"/>
      <c r="BP115" s="145"/>
      <c r="BQ115" s="145"/>
      <c r="BR115" s="145"/>
      <c r="BS115" s="145"/>
      <c r="BT115" s="145"/>
      <c r="BU115" s="145"/>
      <c r="BV115" s="145"/>
      <c r="BW115" s="145"/>
      <c r="BX115" s="145"/>
      <c r="BY115" s="145"/>
      <c r="BZ115" s="145"/>
      <c r="CA115" s="145"/>
      <c r="CB115" s="145"/>
      <c r="CC115" s="145"/>
      <c r="CD115" s="145"/>
      <c r="CE115" s="145"/>
      <c r="CF115" s="145"/>
      <c r="CG115" s="151"/>
    </row>
    <row r="116" spans="1:85" x14ac:dyDescent="0.25">
      <c r="A116" s="166"/>
      <c r="B116" s="151"/>
      <c r="C116" s="151"/>
      <c r="D116" s="151"/>
      <c r="E116" s="151"/>
      <c r="F116" s="152"/>
      <c r="G116" s="152"/>
      <c r="H116" s="152"/>
      <c r="I116" s="152"/>
      <c r="J116" s="152"/>
      <c r="K116" s="152"/>
      <c r="L116" s="152"/>
      <c r="M116" s="152"/>
      <c r="N116" s="144"/>
      <c r="O116" s="144"/>
      <c r="P116" s="144"/>
      <c r="Q116" s="144"/>
      <c r="R116" s="145"/>
      <c r="S116" s="145"/>
      <c r="T116" s="145"/>
      <c r="U116" s="145"/>
      <c r="W116" s="145"/>
      <c r="X116" s="152"/>
      <c r="Y116" s="152"/>
      <c r="Z116" s="146"/>
      <c r="AA116" s="146"/>
      <c r="AB116" s="146"/>
      <c r="AC116" s="146"/>
      <c r="AD116" s="147"/>
      <c r="AE116" s="147"/>
      <c r="AF116" s="147"/>
      <c r="AG116" s="147"/>
      <c r="AH116" s="147"/>
      <c r="AI116" s="147"/>
      <c r="AJ116" s="147"/>
      <c r="AK116" s="147"/>
      <c r="AL116" s="148"/>
      <c r="AM116" s="148"/>
      <c r="AN116" s="148"/>
      <c r="AO116" s="148"/>
      <c r="AP116" s="149"/>
      <c r="AQ116" s="149"/>
      <c r="AR116" s="149"/>
      <c r="AS116" s="149"/>
      <c r="AT116" s="149"/>
      <c r="AU116" s="149"/>
      <c r="AV116" s="149"/>
      <c r="AW116" s="149"/>
      <c r="AX116" s="145"/>
      <c r="AY116" s="145"/>
      <c r="AZ116" s="145"/>
      <c r="BA116" s="145"/>
      <c r="BB116" s="149"/>
      <c r="BC116" s="149"/>
      <c r="BD116" s="149"/>
      <c r="BE116" s="149"/>
      <c r="BF116" s="149"/>
      <c r="BG116" s="149"/>
      <c r="BH116" s="149"/>
      <c r="BI116" s="149"/>
      <c r="BJ116" s="145"/>
      <c r="BK116" s="145"/>
      <c r="BL116" s="145"/>
      <c r="BM116" s="145"/>
      <c r="BN116" s="145"/>
      <c r="BO116" s="145"/>
      <c r="BP116" s="145"/>
      <c r="BQ116" s="145"/>
      <c r="BR116" s="145"/>
      <c r="BS116" s="145"/>
      <c r="BT116" s="145"/>
      <c r="BU116" s="145"/>
      <c r="BV116" s="145"/>
      <c r="BW116" s="145"/>
      <c r="BX116" s="145"/>
      <c r="BY116" s="145"/>
      <c r="BZ116" s="145"/>
      <c r="CA116" s="145"/>
      <c r="CB116" s="145"/>
      <c r="CC116" s="145"/>
      <c r="CD116" s="145"/>
      <c r="CE116" s="145"/>
      <c r="CF116" s="145"/>
      <c r="CG116" s="151"/>
    </row>
    <row r="117" spans="1:85" x14ac:dyDescent="0.25">
      <c r="A117" s="166"/>
      <c r="B117" s="151"/>
      <c r="C117" s="151"/>
      <c r="D117" s="151"/>
      <c r="E117" s="151"/>
      <c r="F117" s="152"/>
      <c r="G117" s="152"/>
      <c r="H117" s="152"/>
      <c r="I117" s="152"/>
      <c r="J117" s="152"/>
      <c r="K117" s="152"/>
      <c r="L117" s="152"/>
      <c r="M117" s="152"/>
      <c r="N117" s="144"/>
      <c r="O117" s="144"/>
      <c r="P117" s="144"/>
      <c r="Q117" s="144"/>
      <c r="R117" s="145"/>
      <c r="S117" s="145"/>
      <c r="T117" s="145"/>
      <c r="U117" s="145"/>
      <c r="W117" s="145"/>
      <c r="X117" s="152"/>
      <c r="Y117" s="152"/>
      <c r="Z117" s="146"/>
      <c r="AA117" s="146"/>
      <c r="AB117" s="146"/>
      <c r="AC117" s="146"/>
      <c r="AD117" s="147"/>
      <c r="AE117" s="147"/>
      <c r="AF117" s="147"/>
      <c r="AG117" s="147"/>
      <c r="AH117" s="147"/>
      <c r="AI117" s="147"/>
      <c r="AJ117" s="147"/>
      <c r="AK117" s="147"/>
      <c r="AL117" s="148"/>
      <c r="AM117" s="148"/>
      <c r="AN117" s="148"/>
      <c r="AO117" s="148"/>
      <c r="AP117" s="149"/>
      <c r="AQ117" s="149"/>
      <c r="AR117" s="149"/>
      <c r="AS117" s="149"/>
      <c r="AT117" s="149"/>
      <c r="AU117" s="149"/>
      <c r="AV117" s="149"/>
      <c r="AW117" s="149"/>
      <c r="AX117" s="145"/>
      <c r="AY117" s="145"/>
      <c r="AZ117" s="145"/>
      <c r="BA117" s="145"/>
      <c r="BB117" s="149"/>
      <c r="BC117" s="149"/>
      <c r="BD117" s="149"/>
      <c r="BE117" s="149"/>
      <c r="BF117" s="149"/>
      <c r="BG117" s="149"/>
      <c r="BH117" s="149"/>
      <c r="BI117" s="149"/>
      <c r="BJ117" s="145"/>
      <c r="BK117" s="145"/>
      <c r="BL117" s="145"/>
      <c r="BM117" s="145"/>
      <c r="BN117" s="145"/>
      <c r="BO117" s="145"/>
      <c r="BP117" s="145"/>
      <c r="BQ117" s="145"/>
      <c r="BR117" s="145"/>
      <c r="BS117" s="145"/>
      <c r="BT117" s="145"/>
      <c r="BU117" s="145"/>
      <c r="BV117" s="145"/>
      <c r="BW117" s="145"/>
      <c r="BX117" s="145"/>
      <c r="BY117" s="145"/>
      <c r="BZ117" s="145"/>
      <c r="CA117" s="145"/>
      <c r="CB117" s="145"/>
      <c r="CC117" s="145"/>
      <c r="CD117" s="145"/>
      <c r="CE117" s="145"/>
      <c r="CF117" s="145"/>
      <c r="CG117" s="151"/>
    </row>
    <row r="118" spans="1:85" x14ac:dyDescent="0.25">
      <c r="A118" s="166"/>
      <c r="B118" s="151"/>
      <c r="C118" s="151"/>
      <c r="D118" s="151"/>
      <c r="E118" s="151"/>
      <c r="F118" s="152"/>
      <c r="G118" s="152"/>
      <c r="H118" s="152"/>
      <c r="I118" s="152"/>
      <c r="J118" s="152"/>
      <c r="K118" s="152"/>
      <c r="L118" s="152"/>
      <c r="M118" s="152"/>
      <c r="N118" s="144"/>
      <c r="O118" s="144"/>
      <c r="P118" s="144"/>
      <c r="Q118" s="144"/>
      <c r="R118" s="145"/>
      <c r="S118" s="145"/>
      <c r="T118" s="145"/>
      <c r="U118" s="145"/>
      <c r="W118" s="145"/>
      <c r="X118" s="152"/>
      <c r="Y118" s="152"/>
      <c r="Z118" s="146"/>
      <c r="AA118" s="146"/>
      <c r="AB118" s="146"/>
      <c r="AC118" s="146"/>
      <c r="AD118" s="147"/>
      <c r="AE118" s="147"/>
      <c r="AF118" s="147"/>
      <c r="AG118" s="147"/>
      <c r="AH118" s="147"/>
      <c r="AI118" s="147"/>
      <c r="AJ118" s="147"/>
      <c r="AK118" s="147"/>
      <c r="AL118" s="148"/>
      <c r="AM118" s="148"/>
      <c r="AN118" s="148"/>
      <c r="AO118" s="148"/>
      <c r="AP118" s="149"/>
      <c r="AQ118" s="149"/>
      <c r="AR118" s="149"/>
      <c r="AS118" s="149"/>
      <c r="AT118" s="149"/>
      <c r="AU118" s="149"/>
      <c r="AV118" s="149"/>
      <c r="AW118" s="149"/>
      <c r="AX118" s="145"/>
      <c r="AY118" s="145"/>
      <c r="AZ118" s="145"/>
      <c r="BA118" s="145"/>
      <c r="BB118" s="149"/>
      <c r="BC118" s="149"/>
      <c r="BD118" s="149"/>
      <c r="BE118" s="149"/>
      <c r="BF118" s="149"/>
      <c r="BG118" s="149"/>
      <c r="BH118" s="149"/>
      <c r="BI118" s="149"/>
      <c r="BJ118" s="145"/>
      <c r="BK118" s="145"/>
      <c r="BL118" s="145"/>
      <c r="BM118" s="145"/>
      <c r="BN118" s="145"/>
      <c r="BO118" s="145"/>
      <c r="BP118" s="145"/>
      <c r="BQ118" s="145"/>
      <c r="BR118" s="145"/>
      <c r="BS118" s="145"/>
      <c r="BT118" s="145"/>
      <c r="BU118" s="145"/>
      <c r="BV118" s="145"/>
      <c r="BW118" s="145"/>
      <c r="BX118" s="145"/>
      <c r="BY118" s="145"/>
      <c r="BZ118" s="145"/>
      <c r="CA118" s="145"/>
      <c r="CB118" s="145"/>
      <c r="CC118" s="145"/>
      <c r="CD118" s="145"/>
      <c r="CE118" s="145"/>
      <c r="CF118" s="145"/>
      <c r="CG118" s="151"/>
    </row>
    <row r="119" spans="1:85" x14ac:dyDescent="0.25">
      <c r="A119" s="166"/>
      <c r="B119" s="151"/>
      <c r="C119" s="151"/>
      <c r="D119" s="151"/>
      <c r="E119" s="151"/>
      <c r="F119" s="152"/>
      <c r="G119" s="152"/>
      <c r="H119" s="152"/>
      <c r="I119" s="152"/>
      <c r="J119" s="152"/>
      <c r="K119" s="152"/>
      <c r="L119" s="152"/>
      <c r="M119" s="152"/>
      <c r="N119" s="144"/>
      <c r="O119" s="144"/>
      <c r="P119" s="144"/>
      <c r="Q119" s="144"/>
      <c r="R119" s="145"/>
      <c r="S119" s="145"/>
      <c r="T119" s="145"/>
      <c r="U119" s="145"/>
      <c r="W119" s="145"/>
      <c r="X119" s="152"/>
      <c r="Y119" s="152"/>
      <c r="Z119" s="146"/>
      <c r="AA119" s="146"/>
      <c r="AB119" s="146"/>
      <c r="AC119" s="146"/>
      <c r="AD119" s="147"/>
      <c r="AE119" s="147"/>
      <c r="AF119" s="147"/>
      <c r="AG119" s="147"/>
      <c r="AH119" s="147"/>
      <c r="AI119" s="147"/>
      <c r="AJ119" s="147"/>
      <c r="AK119" s="147"/>
      <c r="AL119" s="148"/>
      <c r="AM119" s="148"/>
      <c r="AN119" s="148"/>
      <c r="AO119" s="148"/>
      <c r="AP119" s="149"/>
      <c r="AQ119" s="149"/>
      <c r="AR119" s="149"/>
      <c r="AS119" s="149"/>
      <c r="AT119" s="149"/>
      <c r="AU119" s="149"/>
      <c r="AV119" s="149"/>
      <c r="AW119" s="149"/>
      <c r="AX119" s="145"/>
      <c r="AY119" s="145"/>
      <c r="AZ119" s="145"/>
      <c r="BA119" s="145"/>
      <c r="BB119" s="149"/>
      <c r="BC119" s="149"/>
      <c r="BD119" s="149"/>
      <c r="BE119" s="149"/>
      <c r="BF119" s="149"/>
      <c r="BG119" s="149"/>
      <c r="BH119" s="149"/>
      <c r="BI119" s="149"/>
      <c r="BJ119" s="145"/>
      <c r="BK119" s="145"/>
      <c r="BL119" s="145"/>
      <c r="BM119" s="145"/>
      <c r="BN119" s="145"/>
      <c r="BO119" s="145"/>
      <c r="BP119" s="145"/>
      <c r="BQ119" s="145"/>
      <c r="BR119" s="145"/>
      <c r="BS119" s="145"/>
      <c r="BT119" s="145"/>
      <c r="BU119" s="145"/>
      <c r="BV119" s="145"/>
      <c r="BW119" s="145"/>
      <c r="BX119" s="145"/>
      <c r="BY119" s="145"/>
      <c r="BZ119" s="145"/>
      <c r="CA119" s="145"/>
      <c r="CB119" s="145"/>
      <c r="CC119" s="145"/>
      <c r="CD119" s="145"/>
      <c r="CE119" s="145"/>
      <c r="CF119" s="145"/>
      <c r="CG119" s="151"/>
    </row>
    <row r="120" spans="1:85" x14ac:dyDescent="0.25">
      <c r="A120" s="166"/>
      <c r="B120" s="151"/>
      <c r="C120" s="151"/>
      <c r="D120" s="151"/>
      <c r="E120" s="151"/>
      <c r="F120" s="152"/>
      <c r="G120" s="152"/>
      <c r="H120" s="152"/>
      <c r="I120" s="152"/>
      <c r="J120" s="152"/>
      <c r="K120" s="152"/>
      <c r="L120" s="152"/>
      <c r="M120" s="152"/>
      <c r="N120" s="144"/>
      <c r="O120" s="144"/>
      <c r="P120" s="144"/>
      <c r="Q120" s="144"/>
      <c r="R120" s="145"/>
      <c r="S120" s="145"/>
      <c r="T120" s="145"/>
      <c r="U120" s="145"/>
      <c r="W120" s="145"/>
      <c r="X120" s="152"/>
      <c r="Y120" s="152"/>
      <c r="Z120" s="146"/>
      <c r="AA120" s="146"/>
      <c r="AB120" s="146"/>
      <c r="AC120" s="146"/>
      <c r="AD120" s="147"/>
      <c r="AE120" s="147"/>
      <c r="AF120" s="147"/>
      <c r="AG120" s="147"/>
      <c r="AH120" s="147"/>
      <c r="AI120" s="147"/>
      <c r="AJ120" s="147"/>
      <c r="AK120" s="147"/>
      <c r="AL120" s="148"/>
      <c r="AM120" s="148"/>
      <c r="AN120" s="148"/>
      <c r="AO120" s="148"/>
      <c r="AP120" s="149"/>
      <c r="AQ120" s="149"/>
      <c r="AR120" s="149"/>
      <c r="AS120" s="149"/>
      <c r="AT120" s="149"/>
      <c r="AU120" s="149"/>
      <c r="AV120" s="149"/>
      <c r="AW120" s="149"/>
      <c r="AX120" s="145"/>
      <c r="AY120" s="145"/>
      <c r="AZ120" s="145"/>
      <c r="BA120" s="145"/>
      <c r="BB120" s="149"/>
      <c r="BC120" s="149"/>
      <c r="BD120" s="149"/>
      <c r="BE120" s="149"/>
      <c r="BF120" s="149"/>
      <c r="BG120" s="149"/>
      <c r="BH120" s="149"/>
      <c r="BI120" s="149"/>
      <c r="BJ120" s="145"/>
      <c r="BK120" s="145"/>
      <c r="BL120" s="145"/>
      <c r="BM120" s="145"/>
      <c r="BN120" s="145"/>
      <c r="BO120" s="145"/>
      <c r="BP120" s="145"/>
      <c r="BQ120" s="145"/>
      <c r="BR120" s="145"/>
      <c r="BS120" s="145"/>
      <c r="BT120" s="145"/>
      <c r="BU120" s="145"/>
      <c r="BV120" s="145"/>
      <c r="BW120" s="145"/>
      <c r="BX120" s="145"/>
      <c r="BY120" s="145"/>
      <c r="BZ120" s="145"/>
      <c r="CA120" s="145"/>
      <c r="CB120" s="145"/>
      <c r="CC120" s="145"/>
      <c r="CD120" s="145"/>
      <c r="CE120" s="145"/>
      <c r="CF120" s="145"/>
      <c r="CG120" s="151"/>
    </row>
    <row r="121" spans="1:85" x14ac:dyDescent="0.25">
      <c r="A121" s="166"/>
      <c r="B121" s="151"/>
      <c r="C121" s="151"/>
      <c r="D121" s="151"/>
      <c r="E121" s="151"/>
      <c r="F121" s="152"/>
      <c r="G121" s="152"/>
      <c r="H121" s="152"/>
      <c r="I121" s="152"/>
      <c r="J121" s="152"/>
      <c r="K121" s="152"/>
      <c r="L121" s="152"/>
      <c r="M121" s="152"/>
      <c r="N121" s="144"/>
      <c r="O121" s="144"/>
      <c r="P121" s="144"/>
      <c r="Q121" s="144"/>
      <c r="R121" s="145"/>
      <c r="S121" s="145"/>
      <c r="T121" s="145"/>
      <c r="U121" s="145"/>
      <c r="W121" s="145"/>
      <c r="X121" s="152"/>
      <c r="Y121" s="152"/>
      <c r="Z121" s="146"/>
      <c r="AA121" s="146"/>
      <c r="AB121" s="146"/>
      <c r="AC121" s="146"/>
      <c r="AD121" s="147"/>
      <c r="AE121" s="147"/>
      <c r="AF121" s="147"/>
      <c r="AG121" s="147"/>
      <c r="AH121" s="147"/>
      <c r="AI121" s="147"/>
      <c r="AJ121" s="147"/>
      <c r="AK121" s="147"/>
      <c r="AL121" s="148"/>
      <c r="AM121" s="148"/>
      <c r="AN121" s="148"/>
      <c r="AO121" s="148"/>
      <c r="AP121" s="149"/>
      <c r="AQ121" s="149"/>
      <c r="AR121" s="149"/>
      <c r="AS121" s="149"/>
      <c r="AT121" s="149"/>
      <c r="AU121" s="149"/>
      <c r="AV121" s="149"/>
      <c r="AW121" s="149"/>
      <c r="AX121" s="145"/>
      <c r="AY121" s="145"/>
      <c r="AZ121" s="145"/>
      <c r="BA121" s="145"/>
      <c r="BB121" s="149"/>
      <c r="BC121" s="149"/>
      <c r="BD121" s="149"/>
      <c r="BE121" s="149"/>
      <c r="BF121" s="149"/>
      <c r="BG121" s="149"/>
      <c r="BH121" s="149"/>
      <c r="BI121" s="149"/>
      <c r="BJ121" s="145"/>
      <c r="BK121" s="145"/>
      <c r="BL121" s="145"/>
      <c r="BM121" s="145"/>
      <c r="BN121" s="145"/>
      <c r="BO121" s="145"/>
      <c r="BP121" s="145"/>
      <c r="BQ121" s="145"/>
      <c r="BR121" s="145"/>
      <c r="BS121" s="145"/>
      <c r="BT121" s="145"/>
      <c r="BU121" s="145"/>
      <c r="BV121" s="145"/>
      <c r="BW121" s="145"/>
      <c r="BX121" s="145"/>
      <c r="BY121" s="145"/>
      <c r="BZ121" s="145"/>
      <c r="CA121" s="145"/>
      <c r="CB121" s="145"/>
      <c r="CC121" s="145"/>
      <c r="CD121" s="145"/>
      <c r="CE121" s="145"/>
      <c r="CF121" s="145"/>
      <c r="CG121" s="151"/>
    </row>
    <row r="122" spans="1:85" x14ac:dyDescent="0.25">
      <c r="A122" s="166"/>
      <c r="B122" s="151"/>
      <c r="C122" s="151"/>
      <c r="D122" s="151"/>
      <c r="E122" s="151"/>
      <c r="F122" s="152"/>
      <c r="G122" s="152"/>
      <c r="H122" s="152"/>
      <c r="I122" s="152"/>
      <c r="J122" s="152"/>
      <c r="K122" s="152"/>
      <c r="L122" s="152"/>
      <c r="M122" s="152"/>
      <c r="N122" s="144"/>
      <c r="O122" s="144"/>
      <c r="P122" s="144"/>
      <c r="Q122" s="144"/>
      <c r="R122" s="145"/>
      <c r="S122" s="145"/>
      <c r="T122" s="145"/>
      <c r="U122" s="145"/>
      <c r="W122" s="145"/>
      <c r="X122" s="152"/>
      <c r="Y122" s="152"/>
      <c r="Z122" s="146"/>
      <c r="AA122" s="146"/>
      <c r="AB122" s="146"/>
      <c r="AC122" s="146"/>
      <c r="AD122" s="147"/>
      <c r="AE122" s="147"/>
      <c r="AF122" s="147"/>
      <c r="AG122" s="147"/>
      <c r="AH122" s="147"/>
      <c r="AI122" s="147"/>
      <c r="AJ122" s="147"/>
      <c r="AK122" s="147"/>
      <c r="AL122" s="148"/>
      <c r="AM122" s="148"/>
      <c r="AN122" s="148"/>
      <c r="AO122" s="148"/>
      <c r="AP122" s="149"/>
      <c r="AQ122" s="149"/>
      <c r="AR122" s="149"/>
      <c r="AS122" s="149"/>
      <c r="AT122" s="149"/>
      <c r="AU122" s="149"/>
      <c r="AV122" s="149"/>
      <c r="AW122" s="149"/>
      <c r="AX122" s="145"/>
      <c r="AY122" s="145"/>
      <c r="AZ122" s="145"/>
      <c r="BA122" s="145"/>
      <c r="BB122" s="149"/>
      <c r="BC122" s="149"/>
      <c r="BD122" s="149"/>
      <c r="BE122" s="149"/>
      <c r="BF122" s="149"/>
      <c r="BG122" s="149"/>
      <c r="BH122" s="149"/>
      <c r="BI122" s="149"/>
      <c r="BJ122" s="145"/>
      <c r="BK122" s="145"/>
      <c r="BL122" s="145"/>
      <c r="BM122" s="145"/>
      <c r="BN122" s="145"/>
      <c r="BO122" s="145"/>
      <c r="BP122" s="145"/>
      <c r="BQ122" s="145"/>
      <c r="BR122" s="145"/>
      <c r="BS122" s="145"/>
      <c r="BT122" s="145"/>
      <c r="BU122" s="145"/>
      <c r="BV122" s="145"/>
      <c r="BW122" s="145"/>
      <c r="BX122" s="145"/>
      <c r="BY122" s="145"/>
      <c r="BZ122" s="145"/>
      <c r="CA122" s="145"/>
      <c r="CB122" s="145"/>
      <c r="CC122" s="145"/>
      <c r="CD122" s="145"/>
      <c r="CE122" s="145"/>
      <c r="CF122" s="145"/>
      <c r="CG122" s="151"/>
    </row>
  </sheetData>
  <mergeCells count="7">
    <mergeCell ref="BV4:CG4"/>
    <mergeCell ref="B4:M4"/>
    <mergeCell ref="Z4:AK4"/>
    <mergeCell ref="AL4:AW4"/>
    <mergeCell ref="AX4:BI4"/>
    <mergeCell ref="N4:Y4"/>
    <mergeCell ref="BJ4:BU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58" max="56" man="1"/>
  </rowBreaks>
  <colBreaks count="4" manualBreakCount="4">
    <brk id="25" max="63" man="1"/>
    <brk id="47" max="63" man="1"/>
    <brk id="61" max="63" man="1"/>
    <brk id="73" max="63" man="1"/>
  </colBreaks>
  <ignoredErrors>
    <ignoredError sqref="M58 D58:G58 AL58 AV58 AP58:AQ5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0"/>
  <sheetViews>
    <sheetView topLeftCell="A286" workbookViewId="0">
      <selection activeCell="A338" sqref="A338"/>
    </sheetView>
  </sheetViews>
  <sheetFormatPr baseColWidth="10" defaultColWidth="11.5703125" defaultRowHeight="15" x14ac:dyDescent="0.25"/>
  <cols>
    <col min="1" max="1" width="44.140625" style="43" customWidth="1"/>
    <col min="2" max="2" width="8.140625" style="43" customWidth="1"/>
    <col min="3" max="3" width="10.7109375" style="43" customWidth="1"/>
    <col min="4" max="4" width="9.85546875" style="43" bestFit="1" customWidth="1"/>
    <col min="5" max="5" width="12.7109375" style="43" bestFit="1" customWidth="1"/>
    <col min="6" max="6" width="14.28515625" style="43" bestFit="1" customWidth="1"/>
    <col min="7" max="7" width="13.28515625" style="43" bestFit="1" customWidth="1"/>
    <col min="8" max="8" width="13.85546875" style="43" customWidth="1"/>
    <col min="9" max="9" width="12.28515625" style="43" bestFit="1" customWidth="1"/>
    <col min="10" max="10" width="12.42578125" style="43" customWidth="1"/>
    <col min="11" max="11" width="11.7109375" style="43" customWidth="1"/>
    <col min="12" max="12" width="14.140625" style="43" customWidth="1"/>
    <col min="13" max="13" width="12.7109375" style="43" customWidth="1"/>
    <col min="14" max="14" width="16.5703125" style="43" bestFit="1" customWidth="1"/>
    <col min="15" max="15" width="9.7109375" style="43" bestFit="1" customWidth="1"/>
    <col min="16" max="16" width="12.28515625" style="43" bestFit="1" customWidth="1"/>
    <col min="17" max="16384" width="11.5703125" style="43"/>
  </cols>
  <sheetData>
    <row r="2" spans="1:14" ht="15.75" x14ac:dyDescent="0.25">
      <c r="A2" s="16" t="s">
        <v>52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.75" x14ac:dyDescent="0.25">
      <c r="A3" s="16" t="s">
        <v>231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5">
      <c r="A4" s="10"/>
    </row>
    <row r="5" spans="1:14" ht="39" thickBot="1" x14ac:dyDescent="0.3">
      <c r="A5" s="74" t="s">
        <v>106</v>
      </c>
      <c r="B5" s="20" t="s">
        <v>39</v>
      </c>
      <c r="C5" s="20" t="s">
        <v>53</v>
      </c>
      <c r="D5" s="20" t="s">
        <v>40</v>
      </c>
      <c r="E5" s="20" t="s">
        <v>54</v>
      </c>
      <c r="F5" s="20" t="s">
        <v>42</v>
      </c>
      <c r="G5" s="20" t="s">
        <v>43</v>
      </c>
      <c r="H5" s="20" t="s">
        <v>44</v>
      </c>
      <c r="I5" s="20" t="s">
        <v>45</v>
      </c>
      <c r="J5" s="20" t="s">
        <v>46</v>
      </c>
      <c r="K5" s="20" t="s">
        <v>47</v>
      </c>
      <c r="L5" s="20" t="s">
        <v>48</v>
      </c>
      <c r="M5" s="20" t="s">
        <v>49</v>
      </c>
      <c r="N5" s="20" t="s">
        <v>50</v>
      </c>
    </row>
    <row r="6" spans="1:14" ht="15" customHeight="1" thickTop="1" x14ac:dyDescent="0.25">
      <c r="A6" s="36" t="s">
        <v>60</v>
      </c>
      <c r="B6" s="115">
        <v>2543</v>
      </c>
      <c r="C6" s="116">
        <v>0</v>
      </c>
      <c r="D6" s="115">
        <v>128731</v>
      </c>
      <c r="E6" s="115">
        <v>0</v>
      </c>
      <c r="F6" s="116">
        <v>140586537.18000001</v>
      </c>
      <c r="G6" s="116">
        <v>6168659.1200000001</v>
      </c>
      <c r="H6" s="116">
        <v>2425.7399999999998</v>
      </c>
      <c r="I6" s="116">
        <v>2065142.9</v>
      </c>
      <c r="J6" s="116">
        <v>516246.39</v>
      </c>
      <c r="K6" s="116">
        <v>243052.67</v>
      </c>
      <c r="L6" s="116">
        <v>324080.99</v>
      </c>
      <c r="M6" s="116">
        <v>3587269.83</v>
      </c>
      <c r="N6" s="116">
        <v>3598916.4</v>
      </c>
    </row>
    <row r="7" spans="1:14" ht="15" customHeight="1" x14ac:dyDescent="0.25">
      <c r="A7" s="36" t="s">
        <v>61</v>
      </c>
      <c r="B7" s="115">
        <v>214</v>
      </c>
      <c r="C7" s="116">
        <v>0</v>
      </c>
      <c r="D7" s="115">
        <v>6096</v>
      </c>
      <c r="E7" s="115">
        <v>0</v>
      </c>
      <c r="F7" s="116">
        <v>552457.52</v>
      </c>
      <c r="G7" s="116">
        <v>5417.94</v>
      </c>
      <c r="H7" s="116">
        <v>25.32</v>
      </c>
      <c r="I7" s="116">
        <v>727.11</v>
      </c>
      <c r="J7" s="116">
        <v>239.94</v>
      </c>
      <c r="K7" s="116">
        <v>213.49</v>
      </c>
      <c r="L7" s="116">
        <v>334.05</v>
      </c>
      <c r="M7" s="116">
        <v>4450.8900000000003</v>
      </c>
      <c r="N7" s="116">
        <v>4465.6400000000003</v>
      </c>
    </row>
    <row r="8" spans="1:14" ht="15" customHeight="1" x14ac:dyDescent="0.25">
      <c r="A8" s="36" t="s">
        <v>62</v>
      </c>
      <c r="B8" s="115">
        <v>34</v>
      </c>
      <c r="C8" s="116">
        <v>0</v>
      </c>
      <c r="D8" s="115">
        <v>2066</v>
      </c>
      <c r="E8" s="115">
        <v>0</v>
      </c>
      <c r="F8" s="116">
        <v>1426411.87</v>
      </c>
      <c r="G8" s="116">
        <v>94280.09</v>
      </c>
      <c r="H8" s="116">
        <v>2772.94</v>
      </c>
      <c r="I8" s="116">
        <v>29942.84</v>
      </c>
      <c r="J8" s="116">
        <v>8982.86</v>
      </c>
      <c r="K8" s="116">
        <v>3714.75</v>
      </c>
      <c r="L8" s="116">
        <v>14624.37</v>
      </c>
      <c r="M8" s="116">
        <v>55354.39</v>
      </c>
      <c r="N8" s="116">
        <v>55540.09</v>
      </c>
    </row>
    <row r="9" spans="1:14" ht="15" customHeight="1" x14ac:dyDescent="0.25">
      <c r="A9" s="36" t="s">
        <v>12</v>
      </c>
      <c r="B9" s="115">
        <v>343</v>
      </c>
      <c r="C9" s="116">
        <v>0</v>
      </c>
      <c r="D9" s="115">
        <v>8788</v>
      </c>
      <c r="E9" s="115">
        <v>0</v>
      </c>
      <c r="F9" s="116">
        <v>1330934.25</v>
      </c>
      <c r="G9" s="116">
        <v>70213.19</v>
      </c>
      <c r="H9" s="116">
        <v>204.7</v>
      </c>
      <c r="I9" s="116">
        <v>10434.17</v>
      </c>
      <c r="J9" s="116">
        <v>3130.25</v>
      </c>
      <c r="K9" s="116">
        <v>2892.83</v>
      </c>
      <c r="L9" s="116">
        <v>-62.88</v>
      </c>
      <c r="M9" s="116">
        <v>56648.77</v>
      </c>
      <c r="N9" s="116">
        <v>56648.77</v>
      </c>
    </row>
    <row r="10" spans="1:14" ht="15" customHeight="1" x14ac:dyDescent="0.25">
      <c r="A10" s="36" t="s">
        <v>55</v>
      </c>
      <c r="B10" s="115">
        <v>53</v>
      </c>
      <c r="C10" s="116">
        <v>0</v>
      </c>
      <c r="D10" s="115">
        <v>606</v>
      </c>
      <c r="E10" s="115">
        <v>0</v>
      </c>
      <c r="F10" s="116">
        <v>363190</v>
      </c>
      <c r="G10" s="116">
        <v>14064.47</v>
      </c>
      <c r="H10" s="116">
        <v>265.37</v>
      </c>
      <c r="I10" s="116">
        <v>5512.63</v>
      </c>
      <c r="J10" s="116">
        <v>1653.81</v>
      </c>
      <c r="K10" s="116">
        <v>554.14</v>
      </c>
      <c r="L10" s="116">
        <v>3046.43</v>
      </c>
      <c r="M10" s="116">
        <v>6898.03</v>
      </c>
      <c r="N10" s="116">
        <v>6898.03</v>
      </c>
    </row>
    <row r="11" spans="1:14" ht="15" customHeight="1" x14ac:dyDescent="0.25">
      <c r="A11" s="36" t="s">
        <v>59</v>
      </c>
      <c r="B11" s="115">
        <v>267</v>
      </c>
      <c r="C11" s="116">
        <v>0</v>
      </c>
      <c r="D11" s="115">
        <v>1607</v>
      </c>
      <c r="E11" s="115">
        <v>0</v>
      </c>
      <c r="F11" s="116">
        <v>1155718.27</v>
      </c>
      <c r="G11" s="116">
        <v>44834.66</v>
      </c>
      <c r="H11" s="116">
        <v>167.92</v>
      </c>
      <c r="I11" s="116">
        <v>8491.69</v>
      </c>
      <c r="J11" s="116">
        <v>2547.5</v>
      </c>
      <c r="K11" s="116">
        <v>1766.84</v>
      </c>
      <c r="L11" s="116">
        <v>-344.09</v>
      </c>
      <c r="M11" s="116">
        <v>33795.47</v>
      </c>
      <c r="N11" s="116">
        <v>33815.269999999997</v>
      </c>
    </row>
    <row r="12" spans="1:14" ht="15" customHeight="1" x14ac:dyDescent="0.25">
      <c r="A12" s="36" t="s">
        <v>63</v>
      </c>
      <c r="B12" s="115">
        <v>3</v>
      </c>
      <c r="C12" s="116">
        <v>0</v>
      </c>
      <c r="D12" s="115">
        <v>2850</v>
      </c>
      <c r="E12" s="115">
        <v>0</v>
      </c>
      <c r="F12" s="116">
        <v>336794.79</v>
      </c>
      <c r="G12" s="116">
        <v>842.33</v>
      </c>
      <c r="H12" s="116">
        <v>280.77999999999997</v>
      </c>
      <c r="I12" s="116">
        <v>187.03</v>
      </c>
      <c r="J12" s="116">
        <v>37.4</v>
      </c>
      <c r="K12" s="116">
        <v>32.340000000000003</v>
      </c>
      <c r="L12" s="116">
        <v>0</v>
      </c>
      <c r="M12" s="116">
        <v>617.9</v>
      </c>
      <c r="N12" s="116">
        <v>617.9</v>
      </c>
    </row>
    <row r="13" spans="1:14" ht="15" customHeight="1" x14ac:dyDescent="0.25">
      <c r="A13" s="36" t="s">
        <v>17</v>
      </c>
      <c r="B13" s="115">
        <v>489</v>
      </c>
      <c r="C13" s="116">
        <v>0</v>
      </c>
      <c r="D13" s="115">
        <v>32751</v>
      </c>
      <c r="E13" s="115">
        <v>0</v>
      </c>
      <c r="F13" s="116">
        <v>32026608.030000001</v>
      </c>
      <c r="G13" s="116">
        <v>1356445.19</v>
      </c>
      <c r="H13" s="116">
        <v>2773.92</v>
      </c>
      <c r="I13" s="116">
        <v>525941.03</v>
      </c>
      <c r="J13" s="116">
        <v>157706.60999999999</v>
      </c>
      <c r="K13" s="116">
        <v>53445.34</v>
      </c>
      <c r="L13" s="116">
        <v>-9581.98</v>
      </c>
      <c r="M13" s="116">
        <v>672797.55</v>
      </c>
      <c r="N13" s="116">
        <v>674979.14</v>
      </c>
    </row>
    <row r="14" spans="1:14" ht="15" customHeight="1" x14ac:dyDescent="0.25">
      <c r="A14" s="36" t="s">
        <v>58</v>
      </c>
      <c r="B14" s="115">
        <v>1</v>
      </c>
      <c r="C14" s="116">
        <v>0</v>
      </c>
      <c r="D14" s="115">
        <v>463</v>
      </c>
      <c r="E14" s="115">
        <v>0</v>
      </c>
      <c r="F14" s="116">
        <v>6991.3</v>
      </c>
      <c r="G14" s="116">
        <v>153.31</v>
      </c>
      <c r="H14" s="116">
        <v>153.31</v>
      </c>
      <c r="I14" s="116">
        <v>0</v>
      </c>
      <c r="J14" s="116">
        <v>0</v>
      </c>
      <c r="K14" s="116">
        <v>6.04</v>
      </c>
      <c r="L14" s="116">
        <v>0</v>
      </c>
      <c r="M14" s="116">
        <v>153.31</v>
      </c>
      <c r="N14" s="116">
        <v>153.31</v>
      </c>
    </row>
    <row r="15" spans="1:14" ht="15" customHeight="1" x14ac:dyDescent="0.25">
      <c r="A15" s="36" t="s">
        <v>74</v>
      </c>
      <c r="B15" s="115">
        <v>98</v>
      </c>
      <c r="C15" s="116">
        <v>0</v>
      </c>
      <c r="D15" s="115">
        <v>915</v>
      </c>
      <c r="E15" s="115">
        <v>0</v>
      </c>
      <c r="F15" s="116">
        <v>21359.5</v>
      </c>
      <c r="G15" s="116">
        <v>2269.69</v>
      </c>
      <c r="H15" s="116">
        <v>23.16</v>
      </c>
      <c r="I15" s="116">
        <v>0</v>
      </c>
      <c r="J15" s="116">
        <v>0</v>
      </c>
      <c r="K15" s="116">
        <v>93.46</v>
      </c>
      <c r="L15" s="116">
        <v>294.17</v>
      </c>
      <c r="M15" s="116">
        <v>2269.69</v>
      </c>
      <c r="N15" s="116">
        <v>2269.69</v>
      </c>
    </row>
    <row r="16" spans="1:14" ht="15" customHeight="1" x14ac:dyDescent="0.25">
      <c r="A16" s="36" t="s">
        <v>76</v>
      </c>
      <c r="B16" s="115">
        <v>227</v>
      </c>
      <c r="C16" s="116">
        <v>0</v>
      </c>
      <c r="D16" s="115">
        <v>3348</v>
      </c>
      <c r="E16" s="115">
        <v>0</v>
      </c>
      <c r="F16" s="116">
        <v>160286.38</v>
      </c>
      <c r="G16" s="116">
        <v>7601</v>
      </c>
      <c r="H16" s="116">
        <v>33.479999999999997</v>
      </c>
      <c r="I16" s="116">
        <v>373.03</v>
      </c>
      <c r="J16" s="116">
        <v>111.93</v>
      </c>
      <c r="K16" s="116">
        <v>312.97000000000003</v>
      </c>
      <c r="L16" s="116">
        <v>1652.75</v>
      </c>
      <c r="M16" s="116">
        <v>7116.04</v>
      </c>
      <c r="N16" s="116">
        <v>7116.04</v>
      </c>
    </row>
    <row r="17" spans="1:14" ht="15" customHeight="1" x14ac:dyDescent="0.25">
      <c r="A17" s="36" t="s">
        <v>73</v>
      </c>
      <c r="B17" s="115">
        <v>2</v>
      </c>
      <c r="C17" s="116">
        <v>0</v>
      </c>
      <c r="D17" s="115">
        <v>0</v>
      </c>
      <c r="E17" s="115">
        <v>0</v>
      </c>
      <c r="F17" s="116">
        <v>10080</v>
      </c>
      <c r="G17" s="116">
        <v>66.180000000000007</v>
      </c>
      <c r="H17" s="116">
        <v>33.090000000000003</v>
      </c>
      <c r="I17" s="116">
        <v>0</v>
      </c>
      <c r="J17" s="116">
        <v>0</v>
      </c>
      <c r="K17" s="116">
        <v>2.54</v>
      </c>
      <c r="L17" s="116">
        <v>0</v>
      </c>
      <c r="M17" s="116">
        <v>66.180000000000007</v>
      </c>
      <c r="N17" s="116">
        <v>66.180000000000007</v>
      </c>
    </row>
    <row r="18" spans="1:14" ht="15" customHeight="1" x14ac:dyDescent="0.25">
      <c r="A18" s="36" t="s">
        <v>57</v>
      </c>
      <c r="B18" s="115">
        <v>6</v>
      </c>
      <c r="C18" s="116">
        <v>757.57</v>
      </c>
      <c r="D18" s="115">
        <v>0</v>
      </c>
      <c r="E18" s="115">
        <v>130672</v>
      </c>
      <c r="F18" s="116">
        <v>1177404.8999999999</v>
      </c>
      <c r="G18" s="116">
        <v>12578.07</v>
      </c>
      <c r="H18" s="116">
        <v>2096.35</v>
      </c>
      <c r="I18" s="116">
        <v>2968.42</v>
      </c>
      <c r="J18" s="116">
        <v>1484.23</v>
      </c>
      <c r="K18" s="116">
        <v>482.81</v>
      </c>
      <c r="L18" s="116">
        <v>1009.27</v>
      </c>
      <c r="M18" s="116">
        <v>8125.42</v>
      </c>
      <c r="N18" s="116">
        <v>8125.42</v>
      </c>
    </row>
    <row r="19" spans="1:14" ht="15" customHeight="1" x14ac:dyDescent="0.25">
      <c r="A19" s="36" t="s">
        <v>66</v>
      </c>
      <c r="B19" s="115">
        <v>1</v>
      </c>
      <c r="C19" s="116">
        <v>0.96</v>
      </c>
      <c r="D19" s="115">
        <v>0</v>
      </c>
      <c r="E19" s="115">
        <v>8000</v>
      </c>
      <c r="F19" s="116">
        <v>276800</v>
      </c>
      <c r="G19" s="116">
        <v>2025.5</v>
      </c>
      <c r="H19" s="116">
        <v>2025.5</v>
      </c>
      <c r="I19" s="116">
        <v>912.25</v>
      </c>
      <c r="J19" s="116">
        <v>456.12</v>
      </c>
      <c r="K19" s="116">
        <v>77.75</v>
      </c>
      <c r="L19" s="116">
        <v>215.97</v>
      </c>
      <c r="M19" s="116">
        <v>657.13</v>
      </c>
      <c r="N19" s="116">
        <v>657.13</v>
      </c>
    </row>
    <row r="20" spans="1:14" ht="15" customHeight="1" x14ac:dyDescent="0.25">
      <c r="A20" s="36" t="s">
        <v>67</v>
      </c>
      <c r="B20" s="115">
        <v>5</v>
      </c>
      <c r="C20" s="116">
        <v>1</v>
      </c>
      <c r="D20" s="115">
        <v>0</v>
      </c>
      <c r="E20" s="115">
        <v>3000</v>
      </c>
      <c r="F20" s="116">
        <v>35162</v>
      </c>
      <c r="G20" s="116">
        <v>209.96</v>
      </c>
      <c r="H20" s="116">
        <v>41.99</v>
      </c>
      <c r="I20" s="116">
        <v>0</v>
      </c>
      <c r="J20" s="116">
        <v>0</v>
      </c>
      <c r="K20" s="116">
        <v>8.06</v>
      </c>
      <c r="L20" s="116">
        <v>0</v>
      </c>
      <c r="M20" s="116">
        <v>209.96</v>
      </c>
      <c r="N20" s="116">
        <v>209.96</v>
      </c>
    </row>
    <row r="21" spans="1:14" ht="15" customHeight="1" x14ac:dyDescent="0.25">
      <c r="A21" s="36" t="s">
        <v>68</v>
      </c>
      <c r="B21" s="115">
        <v>1</v>
      </c>
      <c r="C21" s="116">
        <v>0.34</v>
      </c>
      <c r="D21" s="115">
        <v>0</v>
      </c>
      <c r="E21" s="115">
        <v>680</v>
      </c>
      <c r="F21" s="116">
        <v>408</v>
      </c>
      <c r="G21" s="116">
        <v>20.71</v>
      </c>
      <c r="H21" s="116">
        <v>20.71</v>
      </c>
      <c r="I21" s="116">
        <v>0</v>
      </c>
      <c r="J21" s="116">
        <v>0</v>
      </c>
      <c r="K21" s="116">
        <v>0.79</v>
      </c>
      <c r="L21" s="116">
        <v>0</v>
      </c>
      <c r="M21" s="116">
        <v>20.71</v>
      </c>
      <c r="N21" s="116">
        <v>20.71</v>
      </c>
    </row>
    <row r="22" spans="1:14" ht="15" customHeight="1" x14ac:dyDescent="0.25">
      <c r="A22" s="36" t="s">
        <v>56</v>
      </c>
      <c r="B22" s="115">
        <v>1</v>
      </c>
      <c r="C22" s="116">
        <v>31.58</v>
      </c>
      <c r="D22" s="115">
        <v>0</v>
      </c>
      <c r="E22" s="115">
        <v>125240</v>
      </c>
      <c r="F22" s="116">
        <v>28805.200000000001</v>
      </c>
      <c r="G22" s="116">
        <v>166.69</v>
      </c>
      <c r="H22" s="116">
        <v>166.69</v>
      </c>
      <c r="I22" s="116">
        <v>0</v>
      </c>
      <c r="J22" s="116">
        <v>0</v>
      </c>
      <c r="K22" s="116">
        <v>6.57</v>
      </c>
      <c r="L22" s="116">
        <v>0</v>
      </c>
      <c r="M22" s="116">
        <v>166.69</v>
      </c>
      <c r="N22" s="116">
        <v>166.69</v>
      </c>
    </row>
    <row r="23" spans="1:14" ht="15" customHeight="1" x14ac:dyDescent="0.25">
      <c r="A23" s="36" t="s">
        <v>71</v>
      </c>
      <c r="B23" s="115">
        <v>2</v>
      </c>
      <c r="C23" s="116">
        <v>2.67</v>
      </c>
      <c r="D23" s="115">
        <v>0</v>
      </c>
      <c r="E23" s="115">
        <v>4700</v>
      </c>
      <c r="F23" s="116">
        <v>31890</v>
      </c>
      <c r="G23" s="116">
        <v>1129.21</v>
      </c>
      <c r="H23" s="116">
        <v>564.61</v>
      </c>
      <c r="I23" s="116">
        <v>146.37</v>
      </c>
      <c r="J23" s="116">
        <v>73.19</v>
      </c>
      <c r="K23" s="116">
        <v>44.49</v>
      </c>
      <c r="L23" s="116">
        <v>0</v>
      </c>
      <c r="M23" s="116">
        <v>909.65</v>
      </c>
      <c r="N23" s="116">
        <v>909.65</v>
      </c>
    </row>
    <row r="24" spans="1:14" ht="15" customHeight="1" x14ac:dyDescent="0.25">
      <c r="A24" s="36" t="s">
        <v>69</v>
      </c>
      <c r="B24" s="115">
        <v>1</v>
      </c>
      <c r="C24" s="116">
        <v>9.11</v>
      </c>
      <c r="D24" s="115">
        <v>0</v>
      </c>
      <c r="E24" s="115">
        <v>150000</v>
      </c>
      <c r="F24" s="116">
        <v>94500</v>
      </c>
      <c r="G24" s="116">
        <v>8714.19</v>
      </c>
      <c r="H24" s="116">
        <v>8714.19</v>
      </c>
      <c r="I24" s="116">
        <v>4384.24</v>
      </c>
      <c r="J24" s="116">
        <v>2192.12</v>
      </c>
      <c r="K24" s="116">
        <v>334.49</v>
      </c>
      <c r="L24" s="116">
        <v>2924.78</v>
      </c>
      <c r="M24" s="116">
        <v>2137.83</v>
      </c>
      <c r="N24" s="116">
        <v>2137.83</v>
      </c>
    </row>
    <row r="25" spans="1:14" ht="15" customHeight="1" x14ac:dyDescent="0.25">
      <c r="A25" s="36" t="s">
        <v>28</v>
      </c>
      <c r="B25" s="115">
        <v>89</v>
      </c>
      <c r="C25" s="116">
        <v>1208.8800000000001</v>
      </c>
      <c r="D25" s="115">
        <v>0</v>
      </c>
      <c r="E25" s="115">
        <v>50778798</v>
      </c>
      <c r="F25" s="116">
        <v>1523962.35</v>
      </c>
      <c r="G25" s="116">
        <v>12102</v>
      </c>
      <c r="H25" s="116">
        <v>135.97999999999999</v>
      </c>
      <c r="I25" s="116">
        <v>492.5</v>
      </c>
      <c r="J25" s="116">
        <v>147.75</v>
      </c>
      <c r="K25" s="116">
        <v>476.81</v>
      </c>
      <c r="L25" s="116">
        <v>0</v>
      </c>
      <c r="M25" s="116">
        <v>11461.75</v>
      </c>
      <c r="N25" s="116">
        <v>11461.75</v>
      </c>
    </row>
    <row r="26" spans="1:14" ht="15" customHeight="1" x14ac:dyDescent="0.25">
      <c r="A26" s="36" t="s">
        <v>65</v>
      </c>
      <c r="B26" s="115">
        <v>1</v>
      </c>
      <c r="C26" s="116">
        <v>0.57999999999999996</v>
      </c>
      <c r="D26" s="115">
        <v>0</v>
      </c>
      <c r="E26" s="115">
        <v>0</v>
      </c>
      <c r="F26" s="116">
        <v>1044</v>
      </c>
      <c r="G26" s="116">
        <v>10.44</v>
      </c>
      <c r="H26" s="116">
        <v>10.44</v>
      </c>
      <c r="I26" s="116">
        <v>0</v>
      </c>
      <c r="J26" s="116">
        <v>0</v>
      </c>
      <c r="K26" s="116">
        <v>0.4</v>
      </c>
      <c r="L26" s="116">
        <v>0</v>
      </c>
      <c r="M26" s="116">
        <v>10.44</v>
      </c>
      <c r="N26" s="116">
        <v>10.44</v>
      </c>
    </row>
    <row r="27" spans="1:14" ht="15" customHeight="1" x14ac:dyDescent="0.25">
      <c r="A27" s="36" t="s">
        <v>64</v>
      </c>
      <c r="B27" s="115">
        <v>1</v>
      </c>
      <c r="C27" s="116">
        <v>0.14000000000000001</v>
      </c>
      <c r="D27" s="115">
        <v>0</v>
      </c>
      <c r="E27" s="115">
        <v>0</v>
      </c>
      <c r="F27" s="116">
        <v>88090</v>
      </c>
      <c r="G27" s="116">
        <v>598.62</v>
      </c>
      <c r="H27" s="116">
        <v>598.62</v>
      </c>
      <c r="I27" s="116">
        <v>311.14</v>
      </c>
      <c r="J27" s="116">
        <v>155.57</v>
      </c>
      <c r="K27" s="116">
        <v>23.59</v>
      </c>
      <c r="L27" s="116">
        <v>147.41</v>
      </c>
      <c r="M27" s="116">
        <v>131.91</v>
      </c>
      <c r="N27" s="116">
        <v>131.91</v>
      </c>
    </row>
    <row r="28" spans="1:14" ht="15" customHeight="1" x14ac:dyDescent="0.25">
      <c r="A28" s="36" t="s">
        <v>70</v>
      </c>
      <c r="B28" s="115">
        <v>2</v>
      </c>
      <c r="C28" s="116">
        <v>0.42</v>
      </c>
      <c r="D28" s="115">
        <v>0</v>
      </c>
      <c r="E28" s="115">
        <v>0</v>
      </c>
      <c r="F28" s="116">
        <v>9000</v>
      </c>
      <c r="G28" s="116">
        <v>255.09</v>
      </c>
      <c r="H28" s="116">
        <v>127.55</v>
      </c>
      <c r="I28" s="116">
        <v>1.23</v>
      </c>
      <c r="J28" s="116">
        <v>0.25</v>
      </c>
      <c r="K28" s="116">
        <v>9.8000000000000007</v>
      </c>
      <c r="L28" s="116">
        <v>12.88</v>
      </c>
      <c r="M28" s="116">
        <v>253.61</v>
      </c>
      <c r="N28" s="116">
        <v>253.61</v>
      </c>
    </row>
    <row r="29" spans="1:14" ht="15" customHeight="1" x14ac:dyDescent="0.25">
      <c r="A29" s="36" t="s">
        <v>72</v>
      </c>
      <c r="B29" s="115">
        <v>13268</v>
      </c>
      <c r="C29" s="116">
        <v>0</v>
      </c>
      <c r="D29" s="115">
        <v>319293</v>
      </c>
      <c r="E29" s="115">
        <v>0</v>
      </c>
      <c r="F29" s="116">
        <v>53291645.759999998</v>
      </c>
      <c r="G29" s="116">
        <v>2594535.15</v>
      </c>
      <c r="H29" s="116">
        <v>195.55</v>
      </c>
      <c r="I29" s="116">
        <v>325174.77</v>
      </c>
      <c r="J29" s="116">
        <v>98257.09</v>
      </c>
      <c r="K29" s="116">
        <v>107056.61</v>
      </c>
      <c r="L29" s="116">
        <v>-17403.900000000001</v>
      </c>
      <c r="M29" s="116">
        <v>2171103.29</v>
      </c>
      <c r="N29" s="116">
        <v>2171103.29</v>
      </c>
    </row>
    <row r="30" spans="1:14" ht="15" customHeight="1" x14ac:dyDescent="0.25">
      <c r="A30" s="36" t="s">
        <v>75</v>
      </c>
      <c r="B30" s="115">
        <v>1574</v>
      </c>
      <c r="C30" s="116">
        <v>0</v>
      </c>
      <c r="D30" s="115">
        <v>18254</v>
      </c>
      <c r="E30" s="115">
        <v>0</v>
      </c>
      <c r="F30" s="116">
        <v>431763.07</v>
      </c>
      <c r="G30" s="116">
        <v>45123.62</v>
      </c>
      <c r="H30" s="116">
        <v>28.67</v>
      </c>
      <c r="I30" s="116">
        <v>1111.2</v>
      </c>
      <c r="J30" s="116">
        <v>333.36</v>
      </c>
      <c r="K30" s="116">
        <v>1865.17</v>
      </c>
      <c r="L30" s="116">
        <v>7092.28</v>
      </c>
      <c r="M30" s="116">
        <v>43679.06</v>
      </c>
      <c r="N30" s="116">
        <v>43679.06</v>
      </c>
    </row>
    <row r="31" spans="1:14" ht="15" customHeight="1" thickBot="1" x14ac:dyDescent="0.3">
      <c r="A31" s="37" t="s">
        <v>77</v>
      </c>
      <c r="B31" s="117">
        <v>3175</v>
      </c>
      <c r="C31" s="118">
        <v>0</v>
      </c>
      <c r="D31" s="117">
        <v>348078</v>
      </c>
      <c r="E31" s="117">
        <v>0</v>
      </c>
      <c r="F31" s="118">
        <v>1923720.24</v>
      </c>
      <c r="G31" s="118">
        <v>95664.05</v>
      </c>
      <c r="H31" s="118">
        <v>30.13</v>
      </c>
      <c r="I31" s="118">
        <v>2970.87</v>
      </c>
      <c r="J31" s="118">
        <v>891.29</v>
      </c>
      <c r="K31" s="118">
        <v>3947.32</v>
      </c>
      <c r="L31" s="118">
        <v>26863.02</v>
      </c>
      <c r="M31" s="118">
        <v>91801.89</v>
      </c>
      <c r="N31" s="118">
        <v>91801.89</v>
      </c>
    </row>
    <row r="32" spans="1:14" ht="16.5" thickTop="1" thickBot="1" x14ac:dyDescent="0.3">
      <c r="A32" s="19" t="s">
        <v>78</v>
      </c>
      <c r="B32" s="46">
        <f>SUM(B6:B31)</f>
        <v>22401</v>
      </c>
      <c r="C32" s="92">
        <f>SUM(C6:C31)</f>
        <v>2013.2500000000002</v>
      </c>
      <c r="D32" s="46">
        <f t="shared" ref="D32:N32" si="0">SUM(D6:D31)</f>
        <v>873846</v>
      </c>
      <c r="E32" s="46">
        <f t="shared" si="0"/>
        <v>51201090</v>
      </c>
      <c r="F32" s="92">
        <f t="shared" si="0"/>
        <v>236891564.61000001</v>
      </c>
      <c r="G32" s="92">
        <f t="shared" si="0"/>
        <v>10537980.470000001</v>
      </c>
      <c r="H32" s="92">
        <f>G32/B32</f>
        <v>470.42455560019647</v>
      </c>
      <c r="I32" s="92">
        <f t="shared" si="0"/>
        <v>2985225.42</v>
      </c>
      <c r="J32" s="92">
        <f t="shared" si="0"/>
        <v>794647.66</v>
      </c>
      <c r="K32" s="92">
        <f t="shared" si="0"/>
        <v>420422.06999999995</v>
      </c>
      <c r="L32" s="92">
        <f t="shared" si="0"/>
        <v>354905.51999999996</v>
      </c>
      <c r="M32" s="92">
        <f t="shared" si="0"/>
        <v>6758107.3900000006</v>
      </c>
      <c r="N32" s="92">
        <f t="shared" si="0"/>
        <v>6772155.7999999998</v>
      </c>
    </row>
    <row r="33" spans="1:16" ht="15.75" thickTop="1" x14ac:dyDescent="0.25">
      <c r="A33" s="17" t="s">
        <v>103</v>
      </c>
      <c r="B33" s="2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5" spans="1:16" ht="15.75" x14ac:dyDescent="0.25">
      <c r="A35" s="16" t="s">
        <v>37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6" ht="15.75" x14ac:dyDescent="0.25">
      <c r="A36" s="16" t="s">
        <v>38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8" spans="1:16" ht="39" thickBot="1" x14ac:dyDescent="0.3">
      <c r="A38" s="74" t="s">
        <v>106</v>
      </c>
      <c r="B38" s="18" t="s">
        <v>39</v>
      </c>
      <c r="C38" s="18" t="s">
        <v>2</v>
      </c>
      <c r="D38" s="18" t="s">
        <v>40</v>
      </c>
      <c r="E38" s="18" t="s">
        <v>41</v>
      </c>
      <c r="F38" s="18" t="s">
        <v>42</v>
      </c>
      <c r="G38" s="18" t="s">
        <v>43</v>
      </c>
      <c r="H38" s="18" t="s">
        <v>44</v>
      </c>
      <c r="I38" s="18" t="s">
        <v>45</v>
      </c>
      <c r="J38" s="18" t="s">
        <v>46</v>
      </c>
      <c r="K38" s="18" t="s">
        <v>47</v>
      </c>
      <c r="L38" s="18" t="s">
        <v>48</v>
      </c>
      <c r="M38" s="18" t="s">
        <v>49</v>
      </c>
      <c r="N38" s="45" t="s">
        <v>50</v>
      </c>
    </row>
    <row r="39" spans="1:16" ht="15.75" thickTop="1" x14ac:dyDescent="0.25">
      <c r="A39" s="237" t="s">
        <v>111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</row>
    <row r="40" spans="1:16" ht="15" customHeight="1" x14ac:dyDescent="0.25">
      <c r="A40" s="119" t="s">
        <v>200</v>
      </c>
      <c r="B40" s="206">
        <v>2596</v>
      </c>
      <c r="C40" s="207">
        <v>0</v>
      </c>
      <c r="D40" s="206">
        <v>134619</v>
      </c>
      <c r="E40" s="206">
        <v>0</v>
      </c>
      <c r="F40" s="208">
        <v>162630177.24000001</v>
      </c>
      <c r="G40" s="208">
        <v>7087024.5099999998</v>
      </c>
      <c r="H40" s="208">
        <v>2729.98</v>
      </c>
      <c r="I40" s="208">
        <v>2445839.7799999998</v>
      </c>
      <c r="J40" s="208">
        <v>611447.5</v>
      </c>
      <c r="K40" s="208">
        <v>215078.39</v>
      </c>
      <c r="L40" s="208">
        <v>394061.58</v>
      </c>
      <c r="M40" s="208">
        <v>4029737.23</v>
      </c>
      <c r="N40" s="208">
        <v>4041380.91</v>
      </c>
    </row>
    <row r="41" spans="1:16" ht="15" customHeight="1" x14ac:dyDescent="0.25">
      <c r="A41" s="38" t="s">
        <v>201</v>
      </c>
      <c r="B41" s="115">
        <v>157</v>
      </c>
      <c r="C41" s="120">
        <v>0</v>
      </c>
      <c r="D41" s="115">
        <v>4015</v>
      </c>
      <c r="E41" s="115">
        <v>0</v>
      </c>
      <c r="F41" s="116">
        <v>335513.71000000002</v>
      </c>
      <c r="G41" s="116">
        <v>3143.88</v>
      </c>
      <c r="H41" s="116">
        <v>20.02</v>
      </c>
      <c r="I41" s="116">
        <v>291.95999999999998</v>
      </c>
      <c r="J41" s="116">
        <v>96.32</v>
      </c>
      <c r="K41" s="116">
        <v>95.48</v>
      </c>
      <c r="L41" s="116">
        <v>216.84</v>
      </c>
      <c r="M41" s="116">
        <v>2755.6</v>
      </c>
      <c r="N41" s="116">
        <v>2755.6</v>
      </c>
    </row>
    <row r="42" spans="1:16" ht="15" customHeight="1" x14ac:dyDescent="0.25">
      <c r="A42" s="38" t="s">
        <v>202</v>
      </c>
      <c r="B42" s="115">
        <v>28</v>
      </c>
      <c r="C42" s="120">
        <v>0</v>
      </c>
      <c r="D42" s="115">
        <v>1746</v>
      </c>
      <c r="E42" s="115">
        <v>0</v>
      </c>
      <c r="F42" s="116">
        <v>1200135.1000000001</v>
      </c>
      <c r="G42" s="116">
        <v>80351.61</v>
      </c>
      <c r="H42" s="116">
        <v>2869.7</v>
      </c>
      <c r="I42" s="116">
        <v>28015.69</v>
      </c>
      <c r="J42" s="116">
        <v>8404.7099999999991</v>
      </c>
      <c r="K42" s="116">
        <v>2456.69</v>
      </c>
      <c r="L42" s="116">
        <v>10132.57</v>
      </c>
      <c r="M42" s="116">
        <v>43931.21</v>
      </c>
      <c r="N42" s="116">
        <v>44077.760000000002</v>
      </c>
    </row>
    <row r="43" spans="1:16" ht="15" customHeight="1" x14ac:dyDescent="0.25">
      <c r="A43" s="38" t="s">
        <v>203</v>
      </c>
      <c r="B43" s="115">
        <v>159</v>
      </c>
      <c r="C43" s="120">
        <v>0</v>
      </c>
      <c r="D43" s="115">
        <v>4082</v>
      </c>
      <c r="E43" s="115">
        <v>0</v>
      </c>
      <c r="F43" s="116">
        <v>402830.85</v>
      </c>
      <c r="G43" s="116">
        <v>31529.62</v>
      </c>
      <c r="H43" s="116">
        <v>198.3</v>
      </c>
      <c r="I43" s="116">
        <v>6052.43</v>
      </c>
      <c r="J43" s="116">
        <v>1812.94</v>
      </c>
      <c r="K43" s="116">
        <v>1298.74</v>
      </c>
      <c r="L43" s="116">
        <v>20.81</v>
      </c>
      <c r="M43" s="116">
        <v>23664.25</v>
      </c>
      <c r="N43" s="116">
        <v>23664.25</v>
      </c>
    </row>
    <row r="44" spans="1:16" ht="15" customHeight="1" x14ac:dyDescent="0.25">
      <c r="A44" s="38" t="s">
        <v>204</v>
      </c>
      <c r="B44" s="115">
        <v>50</v>
      </c>
      <c r="C44" s="120">
        <v>0</v>
      </c>
      <c r="D44" s="115">
        <v>601</v>
      </c>
      <c r="E44" s="115">
        <v>0</v>
      </c>
      <c r="F44" s="116">
        <v>374998.04</v>
      </c>
      <c r="G44" s="116">
        <v>14718.01</v>
      </c>
      <c r="H44" s="116">
        <v>294.36</v>
      </c>
      <c r="I44" s="116">
        <v>6098.88</v>
      </c>
      <c r="J44" s="116">
        <v>1829.65</v>
      </c>
      <c r="K44" s="116">
        <v>579.92999999999995</v>
      </c>
      <c r="L44" s="116">
        <v>4345.3</v>
      </c>
      <c r="M44" s="116">
        <v>6789.48</v>
      </c>
      <c r="N44" s="116">
        <v>6789.48</v>
      </c>
    </row>
    <row r="45" spans="1:16" ht="15" customHeight="1" x14ac:dyDescent="0.25">
      <c r="A45" s="38" t="s">
        <v>205</v>
      </c>
      <c r="B45" s="115">
        <v>188</v>
      </c>
      <c r="C45" s="120">
        <v>0</v>
      </c>
      <c r="D45" s="115">
        <v>1103</v>
      </c>
      <c r="E45" s="115">
        <v>0</v>
      </c>
      <c r="F45" s="116">
        <v>799554.64</v>
      </c>
      <c r="G45" s="116">
        <v>33177.01</v>
      </c>
      <c r="H45" s="116">
        <v>176.47</v>
      </c>
      <c r="I45" s="116">
        <v>5931.98</v>
      </c>
      <c r="J45" s="116">
        <v>1779.65</v>
      </c>
      <c r="K45" s="116">
        <v>1307.3499999999999</v>
      </c>
      <c r="L45" s="116">
        <v>382.17</v>
      </c>
      <c r="M45" s="116">
        <v>25465.38</v>
      </c>
      <c r="N45" s="116">
        <v>25476.6</v>
      </c>
    </row>
    <row r="46" spans="1:16" ht="15" customHeight="1" x14ac:dyDescent="0.25">
      <c r="A46" s="38" t="s">
        <v>210</v>
      </c>
      <c r="B46" s="115">
        <v>3</v>
      </c>
      <c r="C46" s="120">
        <v>0</v>
      </c>
      <c r="D46" s="115">
        <v>2850</v>
      </c>
      <c r="E46" s="115">
        <v>0</v>
      </c>
      <c r="F46" s="116">
        <v>352340</v>
      </c>
      <c r="G46" s="116">
        <v>881.2</v>
      </c>
      <c r="H46" s="116">
        <v>293.73</v>
      </c>
      <c r="I46" s="116">
        <v>236.12</v>
      </c>
      <c r="J46" s="116">
        <v>47.22</v>
      </c>
      <c r="K46" s="116">
        <v>33.83</v>
      </c>
      <c r="L46" s="116">
        <v>0</v>
      </c>
      <c r="M46" s="116">
        <v>597.86</v>
      </c>
      <c r="N46" s="116">
        <v>597.86</v>
      </c>
    </row>
    <row r="47" spans="1:16" ht="15" hidden="1" customHeight="1" x14ac:dyDescent="0.25">
      <c r="A47" s="38" t="s">
        <v>206</v>
      </c>
      <c r="B47" s="115">
        <v>554</v>
      </c>
      <c r="C47" s="120">
        <v>0</v>
      </c>
      <c r="D47" s="115">
        <v>37122</v>
      </c>
      <c r="E47" s="115">
        <v>0</v>
      </c>
      <c r="F47" s="116">
        <v>38194614.93</v>
      </c>
      <c r="G47" s="116">
        <v>1809844.62</v>
      </c>
      <c r="H47" s="116">
        <v>3266.87</v>
      </c>
      <c r="I47" s="116">
        <v>727824.36</v>
      </c>
      <c r="J47" s="116">
        <v>218347.21</v>
      </c>
      <c r="K47" s="116">
        <v>54985.45</v>
      </c>
      <c r="L47" s="116">
        <v>-5108.71</v>
      </c>
      <c r="M47" s="116">
        <v>863673.05</v>
      </c>
      <c r="N47" s="116">
        <v>865476</v>
      </c>
    </row>
    <row r="48" spans="1:16" ht="15" hidden="1" customHeight="1" x14ac:dyDescent="0.25">
      <c r="A48" s="38" t="s">
        <v>207</v>
      </c>
      <c r="B48" s="115">
        <v>2</v>
      </c>
      <c r="C48" s="120">
        <v>0</v>
      </c>
      <c r="D48" s="115">
        <v>24400</v>
      </c>
      <c r="E48" s="115">
        <v>0</v>
      </c>
      <c r="F48" s="116">
        <v>100024</v>
      </c>
      <c r="G48" s="116">
        <v>5590.8</v>
      </c>
      <c r="H48" s="116">
        <v>2795.4</v>
      </c>
      <c r="I48" s="116">
        <v>1585.6</v>
      </c>
      <c r="J48" s="116">
        <v>396.4</v>
      </c>
      <c r="K48" s="116">
        <v>187.06</v>
      </c>
      <c r="L48" s="116">
        <v>0</v>
      </c>
      <c r="M48" s="116">
        <v>3608.8</v>
      </c>
      <c r="N48" s="116">
        <v>3632.51</v>
      </c>
    </row>
    <row r="49" spans="1:14" ht="15" hidden="1" customHeight="1" x14ac:dyDescent="0.25">
      <c r="A49" s="38" t="s">
        <v>208</v>
      </c>
      <c r="B49" s="115">
        <v>1</v>
      </c>
      <c r="C49" s="120">
        <v>0</v>
      </c>
      <c r="D49" s="115">
        <v>6</v>
      </c>
      <c r="E49" s="115">
        <v>0</v>
      </c>
      <c r="F49" s="116">
        <v>810</v>
      </c>
      <c r="G49" s="116">
        <v>4.6500000000000004</v>
      </c>
      <c r="H49" s="116">
        <v>4.6500000000000004</v>
      </c>
      <c r="I49" s="116">
        <v>0</v>
      </c>
      <c r="J49" s="116">
        <v>0</v>
      </c>
      <c r="K49" s="116">
        <v>0.14000000000000001</v>
      </c>
      <c r="L49" s="116">
        <v>0</v>
      </c>
      <c r="M49" s="116">
        <v>4.6500000000000004</v>
      </c>
      <c r="N49" s="116">
        <v>4.6500000000000004</v>
      </c>
    </row>
    <row r="50" spans="1:14" ht="15" hidden="1" customHeight="1" x14ac:dyDescent="0.25">
      <c r="A50" s="38" t="s">
        <v>209</v>
      </c>
      <c r="B50" s="28">
        <v>118</v>
      </c>
      <c r="C50" s="29">
        <v>0</v>
      </c>
      <c r="D50" s="28">
        <v>1634</v>
      </c>
      <c r="E50" s="28">
        <v>0</v>
      </c>
      <c r="F50" s="113">
        <v>51570.89</v>
      </c>
      <c r="G50" s="113">
        <v>2715.42</v>
      </c>
      <c r="H50" s="113">
        <v>23.01</v>
      </c>
      <c r="I50" s="113">
        <v>177.05</v>
      </c>
      <c r="J50" s="113">
        <v>53.12</v>
      </c>
      <c r="K50" s="113">
        <v>111.78</v>
      </c>
      <c r="L50" s="113">
        <v>811.22</v>
      </c>
      <c r="M50" s="113">
        <v>2485.25</v>
      </c>
      <c r="N50" s="113">
        <v>2485.25</v>
      </c>
    </row>
    <row r="51" spans="1:14" ht="15" hidden="1" customHeight="1" x14ac:dyDescent="0.25">
      <c r="A51" s="38" t="s">
        <v>211</v>
      </c>
      <c r="B51" s="115">
        <v>5</v>
      </c>
      <c r="C51" s="120">
        <v>15.23</v>
      </c>
      <c r="D51" s="115">
        <v>0</v>
      </c>
      <c r="E51" s="115">
        <v>10200</v>
      </c>
      <c r="F51" s="116">
        <v>913194.5</v>
      </c>
      <c r="G51" s="116">
        <v>7842.35</v>
      </c>
      <c r="H51" s="116">
        <v>1568.47</v>
      </c>
      <c r="I51" s="116">
        <v>2115.94</v>
      </c>
      <c r="J51" s="116">
        <v>1058.3599999999999</v>
      </c>
      <c r="K51" s="116">
        <v>0</v>
      </c>
      <c r="L51" s="116">
        <v>215.94</v>
      </c>
      <c r="M51" s="116">
        <v>4668.05</v>
      </c>
      <c r="N51" s="116">
        <v>4668.05</v>
      </c>
    </row>
    <row r="52" spans="1:14" ht="15" hidden="1" customHeight="1" x14ac:dyDescent="0.25">
      <c r="A52" s="38" t="s">
        <v>212</v>
      </c>
      <c r="B52" s="115">
        <v>1</v>
      </c>
      <c r="C52" s="120">
        <v>0.96</v>
      </c>
      <c r="D52" s="115">
        <v>0</v>
      </c>
      <c r="E52" s="115">
        <v>8000</v>
      </c>
      <c r="F52" s="116">
        <v>276800</v>
      </c>
      <c r="G52" s="116">
        <v>2056.81</v>
      </c>
      <c r="H52" s="116">
        <v>2056.81</v>
      </c>
      <c r="I52" s="116">
        <v>1265.52</v>
      </c>
      <c r="J52" s="116">
        <v>71.41</v>
      </c>
      <c r="K52" s="116">
        <v>0</v>
      </c>
      <c r="L52" s="116">
        <v>228.19</v>
      </c>
      <c r="M52" s="116">
        <v>719.88</v>
      </c>
      <c r="N52" s="116">
        <v>719.88</v>
      </c>
    </row>
    <row r="53" spans="1:14" ht="15" hidden="1" customHeight="1" x14ac:dyDescent="0.25">
      <c r="A53" s="38" t="s">
        <v>213</v>
      </c>
      <c r="B53" s="115">
        <v>9</v>
      </c>
      <c r="C53" s="120">
        <v>3.1</v>
      </c>
      <c r="D53" s="115">
        <v>0</v>
      </c>
      <c r="E53" s="115">
        <v>11000</v>
      </c>
      <c r="F53" s="116">
        <v>80202</v>
      </c>
      <c r="G53" s="116">
        <v>946.03</v>
      </c>
      <c r="H53" s="116">
        <v>105.11</v>
      </c>
      <c r="I53" s="116">
        <v>61.62</v>
      </c>
      <c r="J53" s="116">
        <v>12.32</v>
      </c>
      <c r="K53" s="116">
        <v>36.31</v>
      </c>
      <c r="L53" s="116">
        <v>0</v>
      </c>
      <c r="M53" s="116">
        <v>872.09</v>
      </c>
      <c r="N53" s="116">
        <v>872.09</v>
      </c>
    </row>
    <row r="54" spans="1:14" ht="15" hidden="1" customHeight="1" x14ac:dyDescent="0.25">
      <c r="A54" s="38" t="s">
        <v>214</v>
      </c>
      <c r="B54" s="115">
        <v>1</v>
      </c>
      <c r="C54" s="120">
        <v>31.58</v>
      </c>
      <c r="D54" s="115">
        <v>0</v>
      </c>
      <c r="E54" s="115">
        <v>125240</v>
      </c>
      <c r="F54" s="116">
        <v>28805.200000000001</v>
      </c>
      <c r="G54" s="116">
        <v>166.69</v>
      </c>
      <c r="H54" s="116">
        <v>166.69</v>
      </c>
      <c r="I54" s="116">
        <v>0</v>
      </c>
      <c r="J54" s="116">
        <v>0</v>
      </c>
      <c r="K54" s="116">
        <v>6.57</v>
      </c>
      <c r="L54" s="116">
        <v>0</v>
      </c>
      <c r="M54" s="116">
        <v>166.69</v>
      </c>
      <c r="N54" s="116">
        <v>166.69</v>
      </c>
    </row>
    <row r="55" spans="1:14" ht="15" hidden="1" customHeight="1" x14ac:dyDescent="0.25">
      <c r="A55" s="38" t="s">
        <v>215</v>
      </c>
      <c r="B55" s="115">
        <v>4</v>
      </c>
      <c r="C55" s="120">
        <v>10.119999999999999</v>
      </c>
      <c r="D55" s="115">
        <v>0</v>
      </c>
      <c r="E55" s="115">
        <v>46850</v>
      </c>
      <c r="F55" s="116">
        <v>82575</v>
      </c>
      <c r="G55" s="116">
        <v>2136.7800000000002</v>
      </c>
      <c r="H55" s="116">
        <v>534.20000000000005</v>
      </c>
      <c r="I55" s="116">
        <v>297.8</v>
      </c>
      <c r="J55" s="116">
        <v>148.9</v>
      </c>
      <c r="K55" s="116">
        <v>84.2</v>
      </c>
      <c r="L55" s="116">
        <v>0</v>
      </c>
      <c r="M55" s="116">
        <v>1690.08</v>
      </c>
      <c r="N55" s="116">
        <v>1690.08</v>
      </c>
    </row>
    <row r="56" spans="1:14" ht="15" hidden="1" customHeight="1" x14ac:dyDescent="0.25">
      <c r="A56" s="38" t="s">
        <v>216</v>
      </c>
      <c r="B56" s="115">
        <v>3</v>
      </c>
      <c r="C56" s="120">
        <v>36.799999999999997</v>
      </c>
      <c r="D56" s="115">
        <v>0</v>
      </c>
      <c r="E56" s="115">
        <v>483003</v>
      </c>
      <c r="F56" s="116">
        <v>304291.89</v>
      </c>
      <c r="G56" s="116">
        <v>13234.57</v>
      </c>
      <c r="H56" s="116">
        <v>4411.5200000000004</v>
      </c>
      <c r="I56" s="116">
        <v>2709.05</v>
      </c>
      <c r="J56" s="116">
        <v>1354.52</v>
      </c>
      <c r="K56" s="116">
        <v>508.01</v>
      </c>
      <c r="L56" s="116">
        <v>1027.7</v>
      </c>
      <c r="M56" s="116">
        <v>9171</v>
      </c>
      <c r="N56" s="116">
        <v>9171</v>
      </c>
    </row>
    <row r="57" spans="1:14" ht="15" hidden="1" customHeight="1" x14ac:dyDescent="0.25">
      <c r="A57" s="38" t="s">
        <v>217</v>
      </c>
      <c r="B57" s="115">
        <v>93</v>
      </c>
      <c r="C57" s="120">
        <v>1373.95</v>
      </c>
      <c r="D57" s="115">
        <v>0</v>
      </c>
      <c r="E57" s="115">
        <v>54851282</v>
      </c>
      <c r="F57" s="116">
        <v>1645538.46</v>
      </c>
      <c r="G57" s="116">
        <v>14437.47</v>
      </c>
      <c r="H57" s="116">
        <v>155.24</v>
      </c>
      <c r="I57" s="116">
        <v>4051.24</v>
      </c>
      <c r="J57" s="116">
        <v>1208.51</v>
      </c>
      <c r="K57" s="116">
        <v>568.86</v>
      </c>
      <c r="L57" s="116">
        <v>0</v>
      </c>
      <c r="M57" s="116">
        <v>9177.7199999999993</v>
      </c>
      <c r="N57" s="116">
        <v>9177.7199999999993</v>
      </c>
    </row>
    <row r="58" spans="1:14" ht="15" hidden="1" customHeight="1" x14ac:dyDescent="0.25">
      <c r="A58" s="38" t="s">
        <v>218</v>
      </c>
      <c r="B58" s="115">
        <v>3</v>
      </c>
      <c r="C58" s="120">
        <v>10.199999999999999</v>
      </c>
      <c r="D58" s="115">
        <v>0</v>
      </c>
      <c r="E58" s="115">
        <v>0</v>
      </c>
      <c r="F58" s="116">
        <v>23310</v>
      </c>
      <c r="G58" s="116">
        <v>230.68</v>
      </c>
      <c r="H58" s="116">
        <v>76.89</v>
      </c>
      <c r="I58" s="116">
        <v>0</v>
      </c>
      <c r="J58" s="116">
        <v>0</v>
      </c>
      <c r="K58" s="116">
        <v>0</v>
      </c>
      <c r="L58" s="116">
        <v>0</v>
      </c>
      <c r="M58" s="116">
        <v>230.68</v>
      </c>
      <c r="N58" s="116">
        <v>230.68</v>
      </c>
    </row>
    <row r="59" spans="1:14" ht="15" hidden="1" customHeight="1" x14ac:dyDescent="0.25">
      <c r="A59" s="38" t="s">
        <v>219</v>
      </c>
      <c r="B59" s="28">
        <v>1</v>
      </c>
      <c r="C59" s="29">
        <v>0.14000000000000001</v>
      </c>
      <c r="D59" s="28">
        <v>0</v>
      </c>
      <c r="E59" s="28">
        <v>0</v>
      </c>
      <c r="F59" s="113">
        <v>88090</v>
      </c>
      <c r="G59" s="113">
        <v>583.49</v>
      </c>
      <c r="H59" s="113">
        <v>583.49</v>
      </c>
      <c r="I59" s="113">
        <v>328.72</v>
      </c>
      <c r="J59" s="113">
        <v>50.55</v>
      </c>
      <c r="K59" s="113">
        <v>0</v>
      </c>
      <c r="L59" s="113">
        <v>145.66</v>
      </c>
      <c r="M59" s="113">
        <v>204.22</v>
      </c>
      <c r="N59" s="113">
        <v>204.22</v>
      </c>
    </row>
    <row r="60" spans="1:14" ht="15" hidden="1" customHeight="1" x14ac:dyDescent="0.25">
      <c r="A60" s="38" t="s">
        <v>220</v>
      </c>
      <c r="B60" s="28">
        <v>1</v>
      </c>
      <c r="C60" s="29">
        <v>0.7</v>
      </c>
      <c r="D60" s="28">
        <v>0</v>
      </c>
      <c r="E60" s="28">
        <v>0</v>
      </c>
      <c r="F60" s="113">
        <v>11700</v>
      </c>
      <c r="G60" s="113">
        <v>329.03</v>
      </c>
      <c r="H60" s="113">
        <v>329.03</v>
      </c>
      <c r="I60" s="113">
        <v>62.37</v>
      </c>
      <c r="J60" s="113">
        <v>12.48</v>
      </c>
      <c r="K60" s="113">
        <v>0</v>
      </c>
      <c r="L60" s="113">
        <v>36.49</v>
      </c>
      <c r="M60" s="113">
        <v>254.18</v>
      </c>
      <c r="N60" s="113">
        <v>254.18</v>
      </c>
    </row>
    <row r="61" spans="1:14" ht="15" hidden="1" customHeight="1" x14ac:dyDescent="0.25">
      <c r="A61" s="38" t="s">
        <v>221</v>
      </c>
      <c r="B61" s="28">
        <v>9438</v>
      </c>
      <c r="C61" s="29">
        <v>0</v>
      </c>
      <c r="D61" s="28">
        <v>251898</v>
      </c>
      <c r="E61" s="28">
        <v>0</v>
      </c>
      <c r="F61" s="113">
        <v>25746244.960000001</v>
      </c>
      <c r="G61" s="113">
        <v>2114533.61</v>
      </c>
      <c r="H61" s="113">
        <v>224.04</v>
      </c>
      <c r="I61" s="113">
        <v>359942.27</v>
      </c>
      <c r="J61" s="113">
        <v>108165.48</v>
      </c>
      <c r="K61" s="113">
        <v>87098.72</v>
      </c>
      <c r="L61" s="113">
        <v>-93806.82</v>
      </c>
      <c r="M61" s="113">
        <v>1646425.86</v>
      </c>
      <c r="N61" s="113">
        <v>1646425.86</v>
      </c>
    </row>
    <row r="62" spans="1:14" ht="15" hidden="1" customHeight="1" x14ac:dyDescent="0.25">
      <c r="A62" s="38" t="s">
        <v>222</v>
      </c>
      <c r="B62" s="28">
        <v>3685</v>
      </c>
      <c r="C62" s="29">
        <v>0</v>
      </c>
      <c r="D62" s="28">
        <v>72724</v>
      </c>
      <c r="E62" s="28">
        <v>0</v>
      </c>
      <c r="F62" s="113">
        <v>6889067.0300000003</v>
      </c>
      <c r="G62" s="113">
        <v>535425.59</v>
      </c>
      <c r="H62" s="113">
        <v>145.30000000000001</v>
      </c>
      <c r="I62" s="113">
        <v>71433.210000000006</v>
      </c>
      <c r="J62" s="113">
        <v>21479.4</v>
      </c>
      <c r="K62" s="113">
        <v>0</v>
      </c>
      <c r="L62" s="113">
        <v>18717.59</v>
      </c>
      <c r="M62" s="113">
        <v>442512.98</v>
      </c>
      <c r="N62" s="113">
        <v>442512.98</v>
      </c>
    </row>
    <row r="63" spans="1:14" ht="15" hidden="1" customHeight="1" x14ac:dyDescent="0.25">
      <c r="A63" s="38" t="s">
        <v>223</v>
      </c>
      <c r="B63" s="28">
        <v>2</v>
      </c>
      <c r="C63" s="29">
        <v>0</v>
      </c>
      <c r="D63" s="28">
        <v>950</v>
      </c>
      <c r="E63" s="28">
        <v>0</v>
      </c>
      <c r="F63" s="113">
        <v>8820</v>
      </c>
      <c r="G63" s="113">
        <v>1695.26</v>
      </c>
      <c r="H63" s="113">
        <v>847.63</v>
      </c>
      <c r="I63" s="113">
        <v>129</v>
      </c>
      <c r="J63" s="113">
        <v>38.700000000000003</v>
      </c>
      <c r="K63" s="113">
        <v>0</v>
      </c>
      <c r="L63" s="113">
        <v>-320.49</v>
      </c>
      <c r="M63" s="113">
        <v>1527.56</v>
      </c>
      <c r="N63" s="113">
        <v>1527.56</v>
      </c>
    </row>
    <row r="64" spans="1:14" ht="15" hidden="1" customHeight="1" x14ac:dyDescent="0.25">
      <c r="A64" s="38" t="s">
        <v>224</v>
      </c>
      <c r="B64" s="28">
        <v>708</v>
      </c>
      <c r="C64" s="29">
        <v>0</v>
      </c>
      <c r="D64" s="28">
        <v>2749</v>
      </c>
      <c r="E64" s="28">
        <v>0</v>
      </c>
      <c r="F64" s="113">
        <v>515773.28</v>
      </c>
      <c r="G64" s="113">
        <v>16610.41</v>
      </c>
      <c r="H64" s="113">
        <v>23.46</v>
      </c>
      <c r="I64" s="113">
        <v>290.64</v>
      </c>
      <c r="J64" s="113">
        <v>87.25</v>
      </c>
      <c r="K64" s="113">
        <v>0</v>
      </c>
      <c r="L64" s="113">
        <v>5854.5</v>
      </c>
      <c r="M64" s="113">
        <v>16232.52</v>
      </c>
      <c r="N64" s="113">
        <v>16232.52</v>
      </c>
    </row>
    <row r="65" spans="1:16" ht="15" hidden="1" customHeight="1" x14ac:dyDescent="0.25">
      <c r="A65" s="38" t="s">
        <v>225</v>
      </c>
      <c r="B65" s="28">
        <v>4</v>
      </c>
      <c r="C65" s="29">
        <v>0</v>
      </c>
      <c r="D65" s="28">
        <v>10250</v>
      </c>
      <c r="E65" s="28">
        <v>0</v>
      </c>
      <c r="F65" s="113">
        <v>6150</v>
      </c>
      <c r="G65" s="113">
        <v>508.27</v>
      </c>
      <c r="H65" s="113">
        <v>127.07</v>
      </c>
      <c r="I65" s="113">
        <v>0</v>
      </c>
      <c r="J65" s="113">
        <v>0</v>
      </c>
      <c r="K65" s="113">
        <v>0</v>
      </c>
      <c r="L65" s="113">
        <v>13.85</v>
      </c>
      <c r="M65" s="113">
        <v>508.27</v>
      </c>
      <c r="N65" s="113">
        <v>508.27</v>
      </c>
    </row>
    <row r="66" spans="1:16" ht="15" hidden="1" customHeight="1" x14ac:dyDescent="0.25">
      <c r="A66" s="38" t="s">
        <v>226</v>
      </c>
      <c r="B66" s="28">
        <v>1403</v>
      </c>
      <c r="C66" s="29">
        <v>0</v>
      </c>
      <c r="D66" s="28">
        <v>17630</v>
      </c>
      <c r="E66" s="28">
        <v>0</v>
      </c>
      <c r="F66" s="113">
        <v>446031.22</v>
      </c>
      <c r="G66" s="113">
        <v>41355.19</v>
      </c>
      <c r="H66" s="113">
        <v>29.48</v>
      </c>
      <c r="I66" s="113">
        <v>1286.1600000000001</v>
      </c>
      <c r="J66" s="113">
        <v>385.84</v>
      </c>
      <c r="K66" s="113">
        <v>0</v>
      </c>
      <c r="L66" s="113">
        <v>8247.86</v>
      </c>
      <c r="M66" s="113">
        <v>39683.19</v>
      </c>
      <c r="N66" s="113">
        <v>39683.19</v>
      </c>
    </row>
    <row r="67" spans="1:16" ht="15" customHeight="1" x14ac:dyDescent="0.25">
      <c r="A67" s="38" t="s">
        <v>227</v>
      </c>
      <c r="B67" s="28">
        <v>1</v>
      </c>
      <c r="C67" s="29">
        <v>0</v>
      </c>
      <c r="D67" s="28">
        <v>0</v>
      </c>
      <c r="E67" s="28">
        <v>0</v>
      </c>
      <c r="F67" s="113">
        <v>24000</v>
      </c>
      <c r="G67" s="113">
        <v>802.8</v>
      </c>
      <c r="H67" s="113">
        <v>802.8</v>
      </c>
      <c r="I67" s="113">
        <v>28</v>
      </c>
      <c r="J67" s="113">
        <v>8.4</v>
      </c>
      <c r="K67" s="113">
        <v>0</v>
      </c>
      <c r="L67" s="113">
        <v>0</v>
      </c>
      <c r="M67" s="113">
        <v>766.4</v>
      </c>
      <c r="N67" s="113">
        <v>766.4</v>
      </c>
    </row>
    <row r="68" spans="1:16" ht="15" customHeight="1" x14ac:dyDescent="0.25">
      <c r="A68" s="38" t="s">
        <v>228</v>
      </c>
      <c r="B68" s="28">
        <v>1</v>
      </c>
      <c r="C68" s="29">
        <v>0</v>
      </c>
      <c r="D68" s="28">
        <v>6500</v>
      </c>
      <c r="E68" s="28">
        <v>0</v>
      </c>
      <c r="F68" s="113">
        <v>13650</v>
      </c>
      <c r="G68" s="113">
        <v>403.28</v>
      </c>
      <c r="H68" s="113">
        <v>403.28</v>
      </c>
      <c r="I68" s="113">
        <v>32.5</v>
      </c>
      <c r="J68" s="113">
        <v>9.75</v>
      </c>
      <c r="K68" s="113">
        <v>0</v>
      </c>
      <c r="L68" s="113">
        <v>0</v>
      </c>
      <c r="M68" s="113">
        <v>361.03</v>
      </c>
      <c r="N68" s="113">
        <v>361.03</v>
      </c>
    </row>
    <row r="69" spans="1:16" ht="15" customHeight="1" x14ac:dyDescent="0.25">
      <c r="A69" s="38" t="s">
        <v>229</v>
      </c>
      <c r="B69" s="28">
        <v>31</v>
      </c>
      <c r="C69" s="29">
        <v>0</v>
      </c>
      <c r="D69" s="28">
        <v>974</v>
      </c>
      <c r="E69" s="28">
        <v>0</v>
      </c>
      <c r="F69" s="113">
        <v>25319.63</v>
      </c>
      <c r="G69" s="113">
        <v>3649.8</v>
      </c>
      <c r="H69" s="113">
        <v>117.74</v>
      </c>
      <c r="I69" s="113">
        <v>192.41</v>
      </c>
      <c r="J69" s="113">
        <v>57.72</v>
      </c>
      <c r="K69" s="113">
        <v>0</v>
      </c>
      <c r="L69" s="113">
        <v>98.26</v>
      </c>
      <c r="M69" s="113">
        <v>3399.67</v>
      </c>
      <c r="N69" s="113">
        <v>3399.67</v>
      </c>
    </row>
    <row r="70" spans="1:16" ht="15" customHeight="1" thickBot="1" x14ac:dyDescent="0.3">
      <c r="A70" s="39" t="s">
        <v>230</v>
      </c>
      <c r="B70" s="30">
        <v>2414</v>
      </c>
      <c r="C70" s="31">
        <v>0</v>
      </c>
      <c r="D70" s="30">
        <v>132322</v>
      </c>
      <c r="E70" s="30">
        <v>0</v>
      </c>
      <c r="F70" s="114">
        <v>1296728.6299999999</v>
      </c>
      <c r="G70" s="114">
        <v>66716.070000000007</v>
      </c>
      <c r="H70" s="114">
        <v>27.64</v>
      </c>
      <c r="I70" s="114">
        <v>3322.6</v>
      </c>
      <c r="J70" s="114">
        <v>995.49</v>
      </c>
      <c r="K70" s="114">
        <v>2747.43</v>
      </c>
      <c r="L70" s="114">
        <v>21453.23</v>
      </c>
      <c r="M70" s="114">
        <v>62397.98</v>
      </c>
      <c r="N70" s="114">
        <v>62397.98</v>
      </c>
    </row>
    <row r="71" spans="1:16" ht="16.5" thickTop="1" thickBot="1" x14ac:dyDescent="0.3">
      <c r="A71" s="19" t="s">
        <v>51</v>
      </c>
      <c r="B71" s="46">
        <f t="shared" ref="B71:G71" si="1">SUM(B40:B70)</f>
        <v>21664</v>
      </c>
      <c r="C71" s="92">
        <f t="shared" si="1"/>
        <v>1482.7800000000002</v>
      </c>
      <c r="D71" s="46">
        <f t="shared" si="1"/>
        <v>708175</v>
      </c>
      <c r="E71" s="46">
        <f t="shared" si="1"/>
        <v>55535575</v>
      </c>
      <c r="F71" s="92">
        <f t="shared" si="1"/>
        <v>242868861.19999996</v>
      </c>
      <c r="G71" s="92">
        <f t="shared" si="1"/>
        <v>11892645.51</v>
      </c>
      <c r="H71" s="92">
        <f>G71/B71</f>
        <v>548.95889540251108</v>
      </c>
      <c r="I71" s="92">
        <f t="shared" ref="I71:N71" si="2">SUM(I40:I70)</f>
        <v>3669602.9000000004</v>
      </c>
      <c r="J71" s="92">
        <f t="shared" si="2"/>
        <v>979359.79999999981</v>
      </c>
      <c r="K71" s="92">
        <f t="shared" si="2"/>
        <v>367184.94</v>
      </c>
      <c r="L71" s="92">
        <f t="shared" si="2"/>
        <v>366773.73999999993</v>
      </c>
      <c r="M71" s="92">
        <f t="shared" si="2"/>
        <v>7243682.8099999996</v>
      </c>
      <c r="N71" s="92">
        <f t="shared" si="2"/>
        <v>7257310.919999999</v>
      </c>
    </row>
    <row r="72" spans="1:16" ht="15.75" thickTop="1" x14ac:dyDescent="0.25">
      <c r="A72" s="17" t="s">
        <v>103</v>
      </c>
      <c r="B72" s="2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4" spans="1:16" ht="15.75" x14ac:dyDescent="0.25">
      <c r="A74" s="16" t="s">
        <v>105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ht="15.75" x14ac:dyDescent="0.25">
      <c r="A75" s="16" t="s">
        <v>38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7" spans="1:16" ht="39" thickBot="1" x14ac:dyDescent="0.3">
      <c r="A77" s="74" t="s">
        <v>106</v>
      </c>
      <c r="B77" s="74" t="s">
        <v>39</v>
      </c>
      <c r="C77" s="74" t="s">
        <v>2</v>
      </c>
      <c r="D77" s="74" t="s">
        <v>40</v>
      </c>
      <c r="E77" s="74" t="s">
        <v>41</v>
      </c>
      <c r="F77" s="74" t="s">
        <v>42</v>
      </c>
      <c r="G77" s="74" t="s">
        <v>107</v>
      </c>
      <c r="H77" s="74" t="s">
        <v>44</v>
      </c>
      <c r="I77" s="74" t="s">
        <v>45</v>
      </c>
      <c r="J77" s="74" t="s">
        <v>46</v>
      </c>
      <c r="K77" s="74" t="s">
        <v>47</v>
      </c>
      <c r="L77" s="74" t="s">
        <v>108</v>
      </c>
      <c r="M77" s="74" t="s">
        <v>49</v>
      </c>
      <c r="N77" s="74" t="s">
        <v>109</v>
      </c>
      <c r="O77" s="74" t="s">
        <v>110</v>
      </c>
      <c r="P77" s="74" t="s">
        <v>50</v>
      </c>
    </row>
    <row r="78" spans="1:16" ht="15.75" thickTop="1" x14ac:dyDescent="0.25">
      <c r="A78" s="237" t="s">
        <v>111</v>
      </c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</row>
    <row r="79" spans="1:16" x14ac:dyDescent="0.25">
      <c r="A79" s="64" t="s">
        <v>124</v>
      </c>
      <c r="B79" s="123">
        <v>1419</v>
      </c>
      <c r="C79" s="124">
        <v>0</v>
      </c>
      <c r="D79" s="123">
        <v>72801</v>
      </c>
      <c r="E79" s="124">
        <v>0</v>
      </c>
      <c r="F79" s="125">
        <v>88742772.299999997</v>
      </c>
      <c r="G79" s="125">
        <v>3935061.1</v>
      </c>
      <c r="H79" s="125">
        <v>2773.12</v>
      </c>
      <c r="I79" s="125">
        <v>1497564.91</v>
      </c>
      <c r="J79" s="125">
        <v>374391.29</v>
      </c>
      <c r="K79" s="125">
        <v>119045.19</v>
      </c>
      <c r="L79" s="125">
        <v>288933.32</v>
      </c>
      <c r="M79" s="125">
        <v>2063104.9</v>
      </c>
      <c r="N79" s="125">
        <v>6139.16</v>
      </c>
      <c r="O79" s="125">
        <v>0</v>
      </c>
      <c r="P79" s="125">
        <v>2069244.06</v>
      </c>
    </row>
    <row r="80" spans="1:16" x14ac:dyDescent="0.25">
      <c r="A80" s="64" t="s">
        <v>125</v>
      </c>
      <c r="B80" s="126">
        <v>59</v>
      </c>
      <c r="C80" s="127">
        <v>0</v>
      </c>
      <c r="D80" s="126">
        <v>1876</v>
      </c>
      <c r="E80" s="127">
        <v>0</v>
      </c>
      <c r="F80" s="128">
        <v>187386.88</v>
      </c>
      <c r="G80" s="128">
        <v>1879.91</v>
      </c>
      <c r="H80" s="128">
        <v>31.86</v>
      </c>
      <c r="I80" s="128">
        <v>402.43</v>
      </c>
      <c r="J80" s="128">
        <v>132.81</v>
      </c>
      <c r="K80" s="128">
        <v>56.85</v>
      </c>
      <c r="L80" s="128">
        <v>234.91</v>
      </c>
      <c r="M80" s="128">
        <v>1344.67</v>
      </c>
      <c r="N80" s="128">
        <v>0</v>
      </c>
      <c r="O80" s="128">
        <v>0</v>
      </c>
      <c r="P80" s="128">
        <v>1344.67</v>
      </c>
    </row>
    <row r="81" spans="1:16" x14ac:dyDescent="0.25">
      <c r="A81" s="64" t="s">
        <v>126</v>
      </c>
      <c r="B81" s="126">
        <v>13</v>
      </c>
      <c r="C81" s="127">
        <v>0</v>
      </c>
      <c r="D81" s="126">
        <v>1105</v>
      </c>
      <c r="E81" s="127">
        <v>0</v>
      </c>
      <c r="F81" s="128">
        <v>815652.87</v>
      </c>
      <c r="G81" s="128">
        <v>55926.84</v>
      </c>
      <c r="H81" s="128">
        <v>4302.0600000000004</v>
      </c>
      <c r="I81" s="128">
        <v>19508.48</v>
      </c>
      <c r="J81" s="128">
        <v>5852.55</v>
      </c>
      <c r="K81" s="128">
        <v>1691.9</v>
      </c>
      <c r="L81" s="128">
        <v>-3085.51</v>
      </c>
      <c r="M81" s="128">
        <v>30565.81</v>
      </c>
      <c r="N81" s="128">
        <v>195.27</v>
      </c>
      <c r="O81" s="128">
        <v>0</v>
      </c>
      <c r="P81" s="128">
        <v>30761.08</v>
      </c>
    </row>
    <row r="82" spans="1:16" x14ac:dyDescent="0.25">
      <c r="A82" s="64" t="s">
        <v>112</v>
      </c>
      <c r="B82" s="126">
        <v>15</v>
      </c>
      <c r="C82" s="127">
        <v>0</v>
      </c>
      <c r="D82" s="126">
        <v>155</v>
      </c>
      <c r="E82" s="127">
        <v>0</v>
      </c>
      <c r="F82" s="128">
        <v>94218.32</v>
      </c>
      <c r="G82" s="128">
        <v>4378.83</v>
      </c>
      <c r="H82" s="128">
        <v>291.92</v>
      </c>
      <c r="I82" s="128">
        <v>2023.45</v>
      </c>
      <c r="J82" s="128">
        <v>607.02</v>
      </c>
      <c r="K82" s="128">
        <v>172.5</v>
      </c>
      <c r="L82" s="128">
        <v>1324.41</v>
      </c>
      <c r="M82" s="128">
        <v>1748.36</v>
      </c>
      <c r="N82" s="128">
        <v>0</v>
      </c>
      <c r="O82" s="128">
        <v>0</v>
      </c>
      <c r="P82" s="128">
        <v>1748.36</v>
      </c>
    </row>
    <row r="83" spans="1:16" x14ac:dyDescent="0.25">
      <c r="A83" s="64" t="s">
        <v>123</v>
      </c>
      <c r="B83" s="129">
        <v>76</v>
      </c>
      <c r="C83" s="130">
        <v>0</v>
      </c>
      <c r="D83" s="129">
        <v>463</v>
      </c>
      <c r="E83" s="130">
        <v>0</v>
      </c>
      <c r="F83" s="90">
        <v>318456.15999999997</v>
      </c>
      <c r="G83" s="90">
        <v>11689.81</v>
      </c>
      <c r="H83" s="90">
        <v>153.81</v>
      </c>
      <c r="I83" s="90">
        <v>2317.08</v>
      </c>
      <c r="J83" s="90">
        <v>695.14</v>
      </c>
      <c r="K83" s="90">
        <v>460.66</v>
      </c>
      <c r="L83" s="90">
        <v>1212.3800000000001</v>
      </c>
      <c r="M83" s="90">
        <v>8677.59</v>
      </c>
      <c r="N83" s="90">
        <v>0</v>
      </c>
      <c r="O83" s="90">
        <v>0</v>
      </c>
      <c r="P83" s="90">
        <v>8677.59</v>
      </c>
    </row>
    <row r="84" spans="1:16" x14ac:dyDescent="0.25">
      <c r="A84" s="64" t="s">
        <v>117</v>
      </c>
      <c r="B84" s="126">
        <v>245</v>
      </c>
      <c r="C84" s="127">
        <v>0</v>
      </c>
      <c r="D84" s="126">
        <v>15603</v>
      </c>
      <c r="E84" s="127">
        <v>0</v>
      </c>
      <c r="F84" s="128">
        <v>16239301.98</v>
      </c>
      <c r="G84" s="128">
        <v>631427.39</v>
      </c>
      <c r="H84" s="128">
        <v>2577.25</v>
      </c>
      <c r="I84" s="128">
        <v>258178.95</v>
      </c>
      <c r="J84" s="128">
        <v>77305.23</v>
      </c>
      <c r="K84" s="128">
        <v>19102.060000000001</v>
      </c>
      <c r="L84" s="128">
        <v>-3910.6</v>
      </c>
      <c r="M84" s="128">
        <v>295943.21000000002</v>
      </c>
      <c r="N84" s="128">
        <v>492.1</v>
      </c>
      <c r="O84" s="128">
        <v>0</v>
      </c>
      <c r="P84" s="128">
        <v>296435.31</v>
      </c>
    </row>
    <row r="85" spans="1:16" x14ac:dyDescent="0.25">
      <c r="A85" s="64" t="s">
        <v>134</v>
      </c>
      <c r="B85" s="126">
        <v>1</v>
      </c>
      <c r="C85" s="127">
        <v>31.7</v>
      </c>
      <c r="D85" s="126">
        <v>0</v>
      </c>
      <c r="E85" s="127">
        <v>300000</v>
      </c>
      <c r="F85" s="128">
        <v>99000</v>
      </c>
      <c r="G85" s="128">
        <v>2984.35</v>
      </c>
      <c r="H85" s="128">
        <v>2984.35</v>
      </c>
      <c r="I85" s="128">
        <v>865.15</v>
      </c>
      <c r="J85" s="128">
        <v>432.66</v>
      </c>
      <c r="K85" s="128">
        <v>0</v>
      </c>
      <c r="L85" s="128">
        <v>0</v>
      </c>
      <c r="M85" s="128">
        <v>1686.54</v>
      </c>
      <c r="N85" s="128">
        <v>0</v>
      </c>
      <c r="O85" s="128">
        <v>0</v>
      </c>
      <c r="P85" s="128">
        <v>1686.54</v>
      </c>
    </row>
    <row r="86" spans="1:16" x14ac:dyDescent="0.25">
      <c r="A86" s="64" t="s">
        <v>115</v>
      </c>
      <c r="B86" s="129">
        <v>11</v>
      </c>
      <c r="C86" s="130">
        <v>52.58</v>
      </c>
      <c r="D86" s="129">
        <v>0</v>
      </c>
      <c r="E86" s="130">
        <v>180520</v>
      </c>
      <c r="F86" s="90">
        <v>2378935.9</v>
      </c>
      <c r="G86" s="90">
        <v>16784.259999999998</v>
      </c>
      <c r="H86" s="90">
        <v>1525.84</v>
      </c>
      <c r="I86" s="90">
        <v>5021.8999999999996</v>
      </c>
      <c r="J86" s="90">
        <v>2511.62</v>
      </c>
      <c r="K86" s="90">
        <v>0</v>
      </c>
      <c r="L86" s="90">
        <v>1702.94</v>
      </c>
      <c r="M86" s="90">
        <v>9250.74</v>
      </c>
      <c r="N86" s="90">
        <v>0</v>
      </c>
      <c r="O86" s="90">
        <v>0</v>
      </c>
      <c r="P86" s="90">
        <v>9250.74</v>
      </c>
    </row>
    <row r="87" spans="1:16" x14ac:dyDescent="0.25">
      <c r="A87" s="64" t="s">
        <v>130</v>
      </c>
      <c r="B87" s="126">
        <v>15</v>
      </c>
      <c r="C87" s="127">
        <v>5.45</v>
      </c>
      <c r="D87" s="126">
        <v>0</v>
      </c>
      <c r="E87" s="127">
        <v>22007</v>
      </c>
      <c r="F87" s="128">
        <v>159782</v>
      </c>
      <c r="G87" s="128">
        <v>2024.98</v>
      </c>
      <c r="H87" s="128">
        <v>135</v>
      </c>
      <c r="I87" s="128">
        <v>371.26</v>
      </c>
      <c r="J87" s="128">
        <v>141.07</v>
      </c>
      <c r="K87" s="128">
        <v>0</v>
      </c>
      <c r="L87" s="128">
        <v>42.81</v>
      </c>
      <c r="M87" s="128">
        <v>1512.65</v>
      </c>
      <c r="N87" s="128">
        <v>0</v>
      </c>
      <c r="O87" s="128">
        <v>0</v>
      </c>
      <c r="P87" s="128">
        <v>1512.65</v>
      </c>
    </row>
    <row r="88" spans="1:16" x14ac:dyDescent="0.25">
      <c r="A88" s="64" t="s">
        <v>113</v>
      </c>
      <c r="B88" s="129">
        <v>1</v>
      </c>
      <c r="C88" s="130">
        <v>32.659999999999997</v>
      </c>
      <c r="D88" s="129">
        <v>0</v>
      </c>
      <c r="E88" s="130">
        <v>129594</v>
      </c>
      <c r="F88" s="90">
        <v>29806.62</v>
      </c>
      <c r="G88" s="90">
        <v>172.87</v>
      </c>
      <c r="H88" s="90">
        <v>172.87</v>
      </c>
      <c r="I88" s="90">
        <v>0</v>
      </c>
      <c r="J88" s="90">
        <v>0</v>
      </c>
      <c r="K88" s="90">
        <v>0</v>
      </c>
      <c r="L88" s="90">
        <v>0</v>
      </c>
      <c r="M88" s="90">
        <v>172.87</v>
      </c>
      <c r="N88" s="90">
        <v>0</v>
      </c>
      <c r="O88" s="90">
        <v>0</v>
      </c>
      <c r="P88" s="90">
        <v>172.87</v>
      </c>
    </row>
    <row r="89" spans="1:16" x14ac:dyDescent="0.25">
      <c r="A89" s="64" t="s">
        <v>133</v>
      </c>
      <c r="B89" s="126">
        <v>2</v>
      </c>
      <c r="C89" s="127">
        <v>2.58</v>
      </c>
      <c r="D89" s="126">
        <v>0</v>
      </c>
      <c r="E89" s="127">
        <v>5295</v>
      </c>
      <c r="F89" s="128">
        <v>39712.5</v>
      </c>
      <c r="G89" s="128">
        <v>1407.65</v>
      </c>
      <c r="H89" s="128">
        <v>703.83</v>
      </c>
      <c r="I89" s="128">
        <v>389.61</v>
      </c>
      <c r="J89" s="128">
        <v>194.85</v>
      </c>
      <c r="K89" s="128">
        <v>0</v>
      </c>
      <c r="L89" s="128">
        <v>0</v>
      </c>
      <c r="M89" s="128">
        <v>823.19</v>
      </c>
      <c r="N89" s="128">
        <v>0</v>
      </c>
      <c r="O89" s="128">
        <v>0</v>
      </c>
      <c r="P89" s="128">
        <v>823.19</v>
      </c>
    </row>
    <row r="90" spans="1:16" x14ac:dyDescent="0.25">
      <c r="A90" s="64" t="s">
        <v>131</v>
      </c>
      <c r="B90" s="126">
        <v>3</v>
      </c>
      <c r="C90" s="127">
        <v>37.799999999999997</v>
      </c>
      <c r="D90" s="126">
        <v>0</v>
      </c>
      <c r="E90" s="127">
        <v>648800</v>
      </c>
      <c r="F90" s="128">
        <v>432684</v>
      </c>
      <c r="G90" s="128">
        <v>17171.18</v>
      </c>
      <c r="H90" s="128">
        <v>5723.73</v>
      </c>
      <c r="I90" s="128">
        <v>4638.95</v>
      </c>
      <c r="J90" s="128">
        <v>2319.5700000000002</v>
      </c>
      <c r="K90" s="128">
        <v>0</v>
      </c>
      <c r="L90" s="128">
        <v>3248.44</v>
      </c>
      <c r="M90" s="128">
        <v>10212.66</v>
      </c>
      <c r="N90" s="128">
        <v>0</v>
      </c>
      <c r="O90" s="128">
        <v>0</v>
      </c>
      <c r="P90" s="128">
        <v>10212.66</v>
      </c>
    </row>
    <row r="91" spans="1:16" x14ac:dyDescent="0.25">
      <c r="A91" s="64" t="s">
        <v>114</v>
      </c>
      <c r="B91" s="129">
        <v>82</v>
      </c>
      <c r="C91" s="130">
        <v>1267.24</v>
      </c>
      <c r="D91" s="129">
        <v>0</v>
      </c>
      <c r="E91" s="130">
        <v>51460313</v>
      </c>
      <c r="F91" s="90">
        <v>1645398.61</v>
      </c>
      <c r="G91" s="90">
        <v>19183.87</v>
      </c>
      <c r="H91" s="90">
        <v>233.95</v>
      </c>
      <c r="I91" s="90">
        <v>7208.05</v>
      </c>
      <c r="J91" s="90">
        <v>2133.31</v>
      </c>
      <c r="K91" s="90">
        <v>0</v>
      </c>
      <c r="L91" s="90">
        <v>0</v>
      </c>
      <c r="M91" s="90">
        <v>9842.51</v>
      </c>
      <c r="N91" s="90">
        <v>0</v>
      </c>
      <c r="O91" s="90">
        <v>0</v>
      </c>
      <c r="P91" s="90">
        <v>9842.51</v>
      </c>
    </row>
    <row r="92" spans="1:16" x14ac:dyDescent="0.25">
      <c r="A92" s="64" t="s">
        <v>128</v>
      </c>
      <c r="B92" s="126">
        <v>2</v>
      </c>
      <c r="C92" s="127">
        <v>4.01</v>
      </c>
      <c r="D92" s="126">
        <v>0</v>
      </c>
      <c r="E92" s="127">
        <v>0</v>
      </c>
      <c r="F92" s="128">
        <v>11228</v>
      </c>
      <c r="G92" s="128">
        <v>112.74</v>
      </c>
      <c r="H92" s="128">
        <v>56.37</v>
      </c>
      <c r="I92" s="128">
        <v>0</v>
      </c>
      <c r="J92" s="128">
        <v>0</v>
      </c>
      <c r="K92" s="128">
        <v>0</v>
      </c>
      <c r="L92" s="128">
        <v>0</v>
      </c>
      <c r="M92" s="128">
        <v>112.74</v>
      </c>
      <c r="N92" s="128">
        <v>0</v>
      </c>
      <c r="O92" s="128">
        <v>0</v>
      </c>
      <c r="P92" s="128">
        <v>112.74</v>
      </c>
    </row>
    <row r="93" spans="1:16" x14ac:dyDescent="0.25">
      <c r="A93" s="64" t="s">
        <v>127</v>
      </c>
      <c r="B93" s="126">
        <v>1</v>
      </c>
      <c r="C93" s="127">
        <v>0.14000000000000001</v>
      </c>
      <c r="D93" s="126">
        <v>0</v>
      </c>
      <c r="E93" s="127">
        <v>0</v>
      </c>
      <c r="F93" s="128">
        <v>118840</v>
      </c>
      <c r="G93" s="128">
        <v>789.62</v>
      </c>
      <c r="H93" s="128">
        <v>789.62</v>
      </c>
      <c r="I93" s="128">
        <v>462.48</v>
      </c>
      <c r="J93" s="128">
        <v>50.77</v>
      </c>
      <c r="K93" s="128">
        <v>0</v>
      </c>
      <c r="L93" s="128">
        <v>197.11</v>
      </c>
      <c r="M93" s="128">
        <v>276.37</v>
      </c>
      <c r="N93" s="128">
        <v>0</v>
      </c>
      <c r="O93" s="128">
        <v>0</v>
      </c>
      <c r="P93" s="128">
        <v>276.37</v>
      </c>
    </row>
    <row r="94" spans="1:16" x14ac:dyDescent="0.25">
      <c r="A94" s="64" t="s">
        <v>132</v>
      </c>
      <c r="B94" s="126">
        <v>3</v>
      </c>
      <c r="C94" s="127">
        <v>1.38</v>
      </c>
      <c r="D94" s="126">
        <v>0</v>
      </c>
      <c r="E94" s="127">
        <v>0</v>
      </c>
      <c r="F94" s="128">
        <v>25200</v>
      </c>
      <c r="G94" s="128">
        <v>831.18</v>
      </c>
      <c r="H94" s="128">
        <v>277.06</v>
      </c>
      <c r="I94" s="128">
        <v>124.41</v>
      </c>
      <c r="J94" s="128">
        <v>24.87</v>
      </c>
      <c r="K94" s="128">
        <v>0</v>
      </c>
      <c r="L94" s="128">
        <v>27.01</v>
      </c>
      <c r="M94" s="128">
        <v>681.9</v>
      </c>
      <c r="N94" s="128">
        <v>0</v>
      </c>
      <c r="O94" s="128">
        <v>0</v>
      </c>
      <c r="P94" s="128">
        <v>681.9</v>
      </c>
    </row>
    <row r="95" spans="1:16" x14ac:dyDescent="0.25">
      <c r="A95" s="64" t="s">
        <v>129</v>
      </c>
      <c r="B95" s="126">
        <v>2</v>
      </c>
      <c r="C95" s="127">
        <v>2.27</v>
      </c>
      <c r="D95" s="126">
        <v>0</v>
      </c>
      <c r="E95" s="127">
        <v>17996</v>
      </c>
      <c r="F95" s="128">
        <v>456785.6</v>
      </c>
      <c r="G95" s="128">
        <v>3117.84</v>
      </c>
      <c r="H95" s="128">
        <v>1558.92</v>
      </c>
      <c r="I95" s="128">
        <v>1677.75</v>
      </c>
      <c r="J95" s="128">
        <v>87.03</v>
      </c>
      <c r="K95" s="128">
        <v>0</v>
      </c>
      <c r="L95" s="128">
        <v>662.24</v>
      </c>
      <c r="M95" s="128">
        <v>1353.06</v>
      </c>
      <c r="N95" s="128">
        <v>0</v>
      </c>
      <c r="O95" s="128">
        <v>0</v>
      </c>
      <c r="P95" s="128">
        <v>1353.06</v>
      </c>
    </row>
    <row r="96" spans="1:16" x14ac:dyDescent="0.25">
      <c r="A96" s="64" t="s">
        <v>122</v>
      </c>
      <c r="B96" s="126">
        <v>1563</v>
      </c>
      <c r="C96" s="127">
        <v>0</v>
      </c>
      <c r="D96" s="126">
        <v>95535</v>
      </c>
      <c r="E96" s="127">
        <v>0</v>
      </c>
      <c r="F96" s="128">
        <v>113815160.68000001</v>
      </c>
      <c r="G96" s="128">
        <v>4981268.34</v>
      </c>
      <c r="H96" s="128">
        <v>3186.99</v>
      </c>
      <c r="I96" s="128">
        <v>1854874.12</v>
      </c>
      <c r="J96" s="128">
        <v>463422.48</v>
      </c>
      <c r="K96" s="128">
        <v>0</v>
      </c>
      <c r="L96" s="128">
        <v>245240.49</v>
      </c>
      <c r="M96" s="128">
        <v>2662971.7400000002</v>
      </c>
      <c r="N96" s="128">
        <v>88.14</v>
      </c>
      <c r="O96" s="128">
        <v>139.13999999999999</v>
      </c>
      <c r="P96" s="128">
        <v>2663199.02</v>
      </c>
    </row>
    <row r="97" spans="1:16" x14ac:dyDescent="0.25">
      <c r="A97" s="64" t="s">
        <v>121</v>
      </c>
      <c r="B97" s="126">
        <v>12</v>
      </c>
      <c r="C97" s="127">
        <v>0</v>
      </c>
      <c r="D97" s="126">
        <v>472</v>
      </c>
      <c r="E97" s="127">
        <v>0</v>
      </c>
      <c r="F97" s="128">
        <v>342884</v>
      </c>
      <c r="G97" s="128">
        <v>25215.64</v>
      </c>
      <c r="H97" s="128">
        <v>2101.3000000000002</v>
      </c>
      <c r="I97" s="128">
        <v>8613.32</v>
      </c>
      <c r="J97" s="128">
        <v>2584.0300000000002</v>
      </c>
      <c r="K97" s="128">
        <v>0</v>
      </c>
      <c r="L97" s="128">
        <v>2059.9499999999998</v>
      </c>
      <c r="M97" s="128">
        <v>14018.29</v>
      </c>
      <c r="N97" s="128">
        <v>0</v>
      </c>
      <c r="O97" s="128">
        <v>0</v>
      </c>
      <c r="P97" s="128">
        <v>14018.29</v>
      </c>
    </row>
    <row r="98" spans="1:16" x14ac:dyDescent="0.25">
      <c r="A98" s="64" t="s">
        <v>119</v>
      </c>
      <c r="B98" s="126">
        <v>53</v>
      </c>
      <c r="C98" s="127">
        <v>0</v>
      </c>
      <c r="D98" s="126">
        <v>1131</v>
      </c>
      <c r="E98" s="127">
        <v>0</v>
      </c>
      <c r="F98" s="128">
        <v>87701.26</v>
      </c>
      <c r="G98" s="128">
        <v>898.3</v>
      </c>
      <c r="H98" s="128">
        <v>16.95</v>
      </c>
      <c r="I98" s="128">
        <v>104.97</v>
      </c>
      <c r="J98" s="128">
        <v>31.56</v>
      </c>
      <c r="K98" s="128">
        <v>0</v>
      </c>
      <c r="L98" s="128">
        <v>51.51</v>
      </c>
      <c r="M98" s="128">
        <v>761.77</v>
      </c>
      <c r="N98" s="128">
        <v>0</v>
      </c>
      <c r="O98" s="128">
        <v>0</v>
      </c>
      <c r="P98" s="128">
        <v>761.77</v>
      </c>
    </row>
    <row r="99" spans="1:16" x14ac:dyDescent="0.25">
      <c r="A99" s="64" t="s">
        <v>118</v>
      </c>
      <c r="B99" s="126">
        <v>53</v>
      </c>
      <c r="C99" s="127">
        <v>0</v>
      </c>
      <c r="D99" s="126">
        <v>317</v>
      </c>
      <c r="E99" s="127">
        <v>0</v>
      </c>
      <c r="F99" s="128">
        <v>221434.93</v>
      </c>
      <c r="G99" s="128">
        <v>10521.24</v>
      </c>
      <c r="H99" s="128">
        <v>198.51</v>
      </c>
      <c r="I99" s="128">
        <v>2355.29</v>
      </c>
      <c r="J99" s="128">
        <v>706.68</v>
      </c>
      <c r="K99" s="128">
        <v>0</v>
      </c>
      <c r="L99" s="128">
        <v>299.52999999999997</v>
      </c>
      <c r="M99" s="128">
        <v>7459.27</v>
      </c>
      <c r="N99" s="128">
        <v>0</v>
      </c>
      <c r="O99" s="128">
        <v>0</v>
      </c>
      <c r="P99" s="128">
        <v>7459.27</v>
      </c>
    </row>
    <row r="100" spans="1:16" x14ac:dyDescent="0.25">
      <c r="A100" s="64" t="s">
        <v>116</v>
      </c>
      <c r="B100" s="126">
        <v>2</v>
      </c>
      <c r="C100" s="127">
        <v>0</v>
      </c>
      <c r="D100" s="126">
        <v>20400</v>
      </c>
      <c r="E100" s="127">
        <v>0</v>
      </c>
      <c r="F100" s="128">
        <v>80692</v>
      </c>
      <c r="G100" s="128">
        <v>1820.57</v>
      </c>
      <c r="H100" s="128">
        <v>910.29</v>
      </c>
      <c r="I100" s="128">
        <v>494.6</v>
      </c>
      <c r="J100" s="128">
        <v>123.65</v>
      </c>
      <c r="K100" s="128">
        <v>0</v>
      </c>
      <c r="L100" s="128">
        <v>25.94</v>
      </c>
      <c r="M100" s="128">
        <v>1202.32</v>
      </c>
      <c r="N100" s="128">
        <v>0</v>
      </c>
      <c r="O100" s="128">
        <v>0</v>
      </c>
      <c r="P100" s="128">
        <v>1202.32</v>
      </c>
    </row>
    <row r="101" spans="1:16" x14ac:dyDescent="0.25">
      <c r="A101" s="64" t="s">
        <v>120</v>
      </c>
      <c r="B101" s="126">
        <v>1</v>
      </c>
      <c r="C101" s="127">
        <v>0</v>
      </c>
      <c r="D101" s="126">
        <v>400</v>
      </c>
      <c r="E101" s="127">
        <v>0</v>
      </c>
      <c r="F101" s="128">
        <v>54000</v>
      </c>
      <c r="G101" s="128">
        <v>297.45</v>
      </c>
      <c r="H101" s="128">
        <v>297.45</v>
      </c>
      <c r="I101" s="128">
        <v>44.06</v>
      </c>
      <c r="J101" s="128">
        <v>8.81</v>
      </c>
      <c r="K101" s="128">
        <v>0</v>
      </c>
      <c r="L101" s="128">
        <v>0</v>
      </c>
      <c r="M101" s="128">
        <v>244.58</v>
      </c>
      <c r="N101" s="128">
        <v>0</v>
      </c>
      <c r="O101" s="128">
        <v>0</v>
      </c>
      <c r="P101" s="128">
        <v>244.58</v>
      </c>
    </row>
    <row r="102" spans="1:16" x14ac:dyDescent="0.25">
      <c r="A102" s="64" t="s">
        <v>135</v>
      </c>
      <c r="B102" s="126">
        <v>12977</v>
      </c>
      <c r="C102" s="127">
        <v>0</v>
      </c>
      <c r="D102" s="126">
        <v>332339</v>
      </c>
      <c r="E102" s="127">
        <v>0</v>
      </c>
      <c r="F102" s="128">
        <v>32753459.329999998</v>
      </c>
      <c r="G102" s="128">
        <v>2738909.2</v>
      </c>
      <c r="H102" s="128">
        <v>211.06</v>
      </c>
      <c r="I102" s="128">
        <v>446879.71</v>
      </c>
      <c r="J102" s="128">
        <v>134083.12</v>
      </c>
      <c r="K102" s="128">
        <v>0</v>
      </c>
      <c r="L102" s="128">
        <v>-77245.740000000005</v>
      </c>
      <c r="M102" s="128">
        <v>2157946.37</v>
      </c>
      <c r="N102" s="128">
        <v>0.13</v>
      </c>
      <c r="O102" s="128">
        <v>0.33</v>
      </c>
      <c r="P102" s="128">
        <v>2157946.83</v>
      </c>
    </row>
    <row r="103" spans="1:16" x14ac:dyDescent="0.25">
      <c r="A103" s="64" t="s">
        <v>136</v>
      </c>
      <c r="B103" s="126">
        <v>1770</v>
      </c>
      <c r="C103" s="127">
        <v>0</v>
      </c>
      <c r="D103" s="126">
        <v>6763</v>
      </c>
      <c r="E103" s="127">
        <v>0</v>
      </c>
      <c r="F103" s="128">
        <v>1298953.6399999999</v>
      </c>
      <c r="G103" s="128">
        <v>41126.080000000002</v>
      </c>
      <c r="H103" s="128">
        <v>23.24</v>
      </c>
      <c r="I103" s="128">
        <v>1166.06</v>
      </c>
      <c r="J103" s="128">
        <v>349.1</v>
      </c>
      <c r="K103" s="128">
        <v>0</v>
      </c>
      <c r="L103" s="128">
        <v>16205.03</v>
      </c>
      <c r="M103" s="128">
        <v>39610.92</v>
      </c>
      <c r="N103" s="128">
        <v>0</v>
      </c>
      <c r="O103" s="128">
        <v>0</v>
      </c>
      <c r="P103" s="128">
        <v>39610.92</v>
      </c>
    </row>
    <row r="104" spans="1:16" x14ac:dyDescent="0.25">
      <c r="A104" s="64" t="s">
        <v>137</v>
      </c>
      <c r="B104" s="126">
        <v>17</v>
      </c>
      <c r="C104" s="127">
        <v>0</v>
      </c>
      <c r="D104" s="126">
        <v>127098</v>
      </c>
      <c r="E104" s="127">
        <v>0</v>
      </c>
      <c r="F104" s="128">
        <v>76258.8</v>
      </c>
      <c r="G104" s="128">
        <v>4651.29</v>
      </c>
      <c r="H104" s="128">
        <v>273.61</v>
      </c>
      <c r="I104" s="128">
        <v>145.19999999999999</v>
      </c>
      <c r="J104" s="128">
        <v>43.56</v>
      </c>
      <c r="K104" s="128">
        <v>0</v>
      </c>
      <c r="L104" s="128">
        <v>1771.32</v>
      </c>
      <c r="M104" s="128">
        <v>4462.53</v>
      </c>
      <c r="N104" s="128">
        <v>0</v>
      </c>
      <c r="O104" s="128">
        <v>0</v>
      </c>
      <c r="P104" s="128">
        <v>4462.53</v>
      </c>
    </row>
    <row r="105" spans="1:16" x14ac:dyDescent="0.25">
      <c r="A105" s="64" t="s">
        <v>138</v>
      </c>
      <c r="B105" s="126">
        <v>2702</v>
      </c>
      <c r="C105" s="127">
        <v>0</v>
      </c>
      <c r="D105" s="126">
        <v>34787</v>
      </c>
      <c r="E105" s="127">
        <v>0</v>
      </c>
      <c r="F105" s="128">
        <v>872313.7</v>
      </c>
      <c r="G105" s="128">
        <v>84438.75</v>
      </c>
      <c r="H105" s="128">
        <v>31.25</v>
      </c>
      <c r="I105" s="128">
        <v>3363.49</v>
      </c>
      <c r="J105" s="128">
        <v>1008.21</v>
      </c>
      <c r="K105" s="128">
        <v>0</v>
      </c>
      <c r="L105" s="128">
        <v>14010.95</v>
      </c>
      <c r="M105" s="128">
        <v>80067.05</v>
      </c>
      <c r="N105" s="128">
        <v>0</v>
      </c>
      <c r="O105" s="128">
        <v>0</v>
      </c>
      <c r="P105" s="128">
        <v>80067.05</v>
      </c>
    </row>
    <row r="106" spans="1:16" x14ac:dyDescent="0.25">
      <c r="A106" s="64" t="s">
        <v>139</v>
      </c>
      <c r="B106" s="126">
        <v>1</v>
      </c>
      <c r="C106" s="127">
        <v>0</v>
      </c>
      <c r="D106" s="126">
        <v>0</v>
      </c>
      <c r="E106" s="127">
        <v>0</v>
      </c>
      <c r="F106" s="128">
        <v>24000</v>
      </c>
      <c r="G106" s="128">
        <v>1086.6600000000001</v>
      </c>
      <c r="H106" s="128">
        <v>1086.6600000000001</v>
      </c>
      <c r="I106" s="128">
        <v>30.4</v>
      </c>
      <c r="J106" s="128">
        <v>9.1199999999999992</v>
      </c>
      <c r="K106" s="128">
        <v>0</v>
      </c>
      <c r="L106" s="128">
        <v>-98.64</v>
      </c>
      <c r="M106" s="128">
        <v>1047.1400000000001</v>
      </c>
      <c r="N106" s="128">
        <v>0</v>
      </c>
      <c r="O106" s="128">
        <v>0</v>
      </c>
      <c r="P106" s="128">
        <v>1047.1400000000001</v>
      </c>
    </row>
    <row r="107" spans="1:16" x14ac:dyDescent="0.25">
      <c r="A107" s="64" t="s">
        <v>140</v>
      </c>
      <c r="B107" s="126">
        <v>1</v>
      </c>
      <c r="C107" s="127">
        <v>0</v>
      </c>
      <c r="D107" s="126">
        <v>6500</v>
      </c>
      <c r="E107" s="127">
        <v>0</v>
      </c>
      <c r="F107" s="128">
        <v>13650</v>
      </c>
      <c r="G107" s="128">
        <v>415.58</v>
      </c>
      <c r="H107" s="128">
        <v>415.58</v>
      </c>
      <c r="I107" s="128">
        <v>33.799999999999997</v>
      </c>
      <c r="J107" s="128">
        <v>10.14</v>
      </c>
      <c r="K107" s="128">
        <v>0</v>
      </c>
      <c r="L107" s="128">
        <v>0</v>
      </c>
      <c r="M107" s="128">
        <v>371.64</v>
      </c>
      <c r="N107" s="128">
        <v>0</v>
      </c>
      <c r="O107" s="128">
        <v>0</v>
      </c>
      <c r="P107" s="128">
        <v>371.64</v>
      </c>
    </row>
    <row r="108" spans="1:16" x14ac:dyDescent="0.25">
      <c r="A108" s="64" t="s">
        <v>141</v>
      </c>
      <c r="B108" s="126">
        <v>49</v>
      </c>
      <c r="C108" s="127">
        <v>0</v>
      </c>
      <c r="D108" s="126">
        <v>862</v>
      </c>
      <c r="E108" s="127">
        <v>0</v>
      </c>
      <c r="F108" s="128">
        <v>29407.25</v>
      </c>
      <c r="G108" s="128">
        <v>3935.84</v>
      </c>
      <c r="H108" s="128">
        <v>80.319999999999993</v>
      </c>
      <c r="I108" s="128">
        <v>119.1</v>
      </c>
      <c r="J108" s="128">
        <v>35.74</v>
      </c>
      <c r="K108" s="128">
        <v>0</v>
      </c>
      <c r="L108" s="128">
        <v>496.19</v>
      </c>
      <c r="M108" s="128">
        <v>3781</v>
      </c>
      <c r="N108" s="128">
        <v>0</v>
      </c>
      <c r="O108" s="128">
        <v>0</v>
      </c>
      <c r="P108" s="128">
        <v>3781</v>
      </c>
    </row>
    <row r="109" spans="1:16" ht="15.75" thickBot="1" x14ac:dyDescent="0.3">
      <c r="A109" s="64" t="s">
        <v>142</v>
      </c>
      <c r="B109" s="131">
        <v>1</v>
      </c>
      <c r="C109" s="132">
        <v>0</v>
      </c>
      <c r="D109" s="131">
        <v>600</v>
      </c>
      <c r="E109" s="132">
        <v>0</v>
      </c>
      <c r="F109" s="133">
        <v>630</v>
      </c>
      <c r="G109" s="133">
        <v>18.3</v>
      </c>
      <c r="H109" s="133">
        <v>18.3</v>
      </c>
      <c r="I109" s="133">
        <v>0</v>
      </c>
      <c r="J109" s="133">
        <v>0</v>
      </c>
      <c r="K109" s="133">
        <v>0</v>
      </c>
      <c r="L109" s="133">
        <v>0</v>
      </c>
      <c r="M109" s="133">
        <v>18.3</v>
      </c>
      <c r="N109" s="133">
        <v>0</v>
      </c>
      <c r="O109" s="133">
        <v>0</v>
      </c>
      <c r="P109" s="133">
        <v>18.3</v>
      </c>
    </row>
    <row r="110" spans="1:16" s="61" customFormat="1" ht="16.5" thickTop="1" thickBot="1" x14ac:dyDescent="0.3">
      <c r="A110" s="19" t="s">
        <v>51</v>
      </c>
      <c r="B110" s="46">
        <f>SUM(B79:B109)</f>
        <v>21152</v>
      </c>
      <c r="C110" s="92">
        <f t="shared" ref="C110:P110" si="3">SUM(C79:C109)</f>
        <v>1437.8100000000002</v>
      </c>
      <c r="D110" s="46">
        <f t="shared" si="3"/>
        <v>719207</v>
      </c>
      <c r="E110" s="46">
        <f t="shared" si="3"/>
        <v>52764525</v>
      </c>
      <c r="F110" s="92">
        <f t="shared" si="3"/>
        <v>261465707.32999998</v>
      </c>
      <c r="G110" s="92">
        <f t="shared" si="3"/>
        <v>12599547.66</v>
      </c>
      <c r="H110" s="92">
        <f>G110/B110</f>
        <v>595.66696577155824</v>
      </c>
      <c r="I110" s="92">
        <f t="shared" si="3"/>
        <v>4118978.98</v>
      </c>
      <c r="J110" s="92">
        <f t="shared" si="3"/>
        <v>1069295.9900000002</v>
      </c>
      <c r="K110" s="92">
        <f t="shared" si="3"/>
        <v>140529.16</v>
      </c>
      <c r="L110" s="92">
        <f t="shared" si="3"/>
        <v>493405.98999999993</v>
      </c>
      <c r="M110" s="92">
        <f t="shared" si="3"/>
        <v>7411272.6899999995</v>
      </c>
      <c r="N110" s="92">
        <f t="shared" si="3"/>
        <v>6914.8000000000011</v>
      </c>
      <c r="O110" s="92">
        <f t="shared" si="3"/>
        <v>139.47</v>
      </c>
      <c r="P110" s="92">
        <f t="shared" si="3"/>
        <v>7418326.959999999</v>
      </c>
    </row>
    <row r="111" spans="1:16" ht="15.75" thickTop="1" x14ac:dyDescent="0.25">
      <c r="A111" s="17" t="s">
        <v>103</v>
      </c>
      <c r="B111" s="2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6" x14ac:dyDescent="0.25">
      <c r="I112" s="140"/>
    </row>
    <row r="113" spans="1:16" ht="15.75" x14ac:dyDescent="0.25">
      <c r="A113" s="16" t="s">
        <v>143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6" ht="15.75" x14ac:dyDescent="0.25">
      <c r="A114" s="16" t="s">
        <v>38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6" spans="1:16" ht="39" thickBot="1" x14ac:dyDescent="0.3">
      <c r="A116" s="74" t="s">
        <v>106</v>
      </c>
      <c r="B116" s="74" t="s">
        <v>39</v>
      </c>
      <c r="C116" s="74" t="s">
        <v>53</v>
      </c>
      <c r="D116" s="74" t="s">
        <v>40</v>
      </c>
      <c r="E116" s="74" t="s">
        <v>54</v>
      </c>
      <c r="F116" s="74" t="s">
        <v>42</v>
      </c>
      <c r="G116" s="74" t="s">
        <v>107</v>
      </c>
      <c r="H116" s="74" t="s">
        <v>44</v>
      </c>
      <c r="I116" s="74" t="s">
        <v>45</v>
      </c>
      <c r="J116" s="74" t="s">
        <v>46</v>
      </c>
      <c r="K116" s="74" t="s">
        <v>47</v>
      </c>
      <c r="L116" s="74" t="s">
        <v>48</v>
      </c>
      <c r="M116" s="74" t="s">
        <v>49</v>
      </c>
      <c r="N116" s="74" t="s">
        <v>109</v>
      </c>
      <c r="O116" s="74" t="s">
        <v>110</v>
      </c>
      <c r="P116" s="74" t="s">
        <v>50</v>
      </c>
    </row>
    <row r="117" spans="1:16" s="61" customFormat="1" ht="15.75" thickTop="1" x14ac:dyDescent="0.25">
      <c r="A117" s="237" t="s">
        <v>111</v>
      </c>
      <c r="B117" s="238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</row>
    <row r="118" spans="1:16" x14ac:dyDescent="0.25">
      <c r="A118" s="62" t="s">
        <v>134</v>
      </c>
      <c r="B118" s="121">
        <v>2</v>
      </c>
      <c r="C118" s="122">
        <v>38.26</v>
      </c>
      <c r="D118" s="121">
        <v>0</v>
      </c>
      <c r="E118" s="138">
        <v>221998</v>
      </c>
      <c r="F118" s="122">
        <v>73259.34</v>
      </c>
      <c r="G118" s="122">
        <v>1641.44</v>
      </c>
      <c r="H118" s="122">
        <v>820.72</v>
      </c>
      <c r="I118" s="122">
        <v>613.53</v>
      </c>
      <c r="J118" s="122">
        <v>166.24</v>
      </c>
      <c r="K118" s="122">
        <v>0</v>
      </c>
      <c r="L118" s="122">
        <v>41.47</v>
      </c>
      <c r="M118" s="122">
        <v>861.67</v>
      </c>
      <c r="N118" s="122">
        <v>0</v>
      </c>
      <c r="O118" s="122">
        <v>0</v>
      </c>
      <c r="P118" s="122">
        <v>861.67</v>
      </c>
    </row>
    <row r="119" spans="1:16" x14ac:dyDescent="0.25">
      <c r="A119" s="62" t="s">
        <v>115</v>
      </c>
      <c r="B119" s="71">
        <v>10</v>
      </c>
      <c r="C119" s="67">
        <v>38.26</v>
      </c>
      <c r="D119" s="71">
        <v>0</v>
      </c>
      <c r="E119" s="134">
        <v>202020</v>
      </c>
      <c r="F119" s="67">
        <v>2350912.7999999998</v>
      </c>
      <c r="G119" s="67">
        <v>17137.240000000002</v>
      </c>
      <c r="H119" s="67">
        <v>1713.72</v>
      </c>
      <c r="I119" s="67">
        <v>4591.5600000000004</v>
      </c>
      <c r="J119" s="67">
        <v>2289.4</v>
      </c>
      <c r="K119" s="67">
        <v>0</v>
      </c>
      <c r="L119" s="67">
        <v>1722.31</v>
      </c>
      <c r="M119" s="67">
        <v>10256.280000000001</v>
      </c>
      <c r="N119" s="67">
        <v>0</v>
      </c>
      <c r="O119" s="67">
        <v>0</v>
      </c>
      <c r="P119" s="67">
        <v>10256.280000000001</v>
      </c>
    </row>
    <row r="120" spans="1:16" x14ac:dyDescent="0.25">
      <c r="A120" s="62" t="s">
        <v>146</v>
      </c>
      <c r="B120" s="71">
        <v>1</v>
      </c>
      <c r="C120" s="67">
        <v>4.0199999999999996</v>
      </c>
      <c r="D120" s="71">
        <v>0</v>
      </c>
      <c r="E120" s="134">
        <v>100400</v>
      </c>
      <c r="F120" s="67">
        <v>15060</v>
      </c>
      <c r="G120" s="67">
        <v>437.39</v>
      </c>
      <c r="H120" s="67">
        <v>437.39</v>
      </c>
      <c r="I120" s="67">
        <v>94.22</v>
      </c>
      <c r="J120" s="67">
        <v>35.81</v>
      </c>
      <c r="K120" s="67">
        <v>0</v>
      </c>
      <c r="L120" s="67">
        <v>0</v>
      </c>
      <c r="M120" s="67">
        <v>307.36</v>
      </c>
      <c r="N120" s="67">
        <v>0</v>
      </c>
      <c r="O120" s="67">
        <v>0</v>
      </c>
      <c r="P120" s="67">
        <v>307.36</v>
      </c>
    </row>
    <row r="121" spans="1:16" x14ac:dyDescent="0.25">
      <c r="A121" s="62" t="s">
        <v>130</v>
      </c>
      <c r="B121" s="71">
        <v>31</v>
      </c>
      <c r="C121" s="67">
        <v>19.489999999999998</v>
      </c>
      <c r="D121" s="71">
        <v>0</v>
      </c>
      <c r="E121" s="134">
        <v>85511</v>
      </c>
      <c r="F121" s="67">
        <v>358369.2</v>
      </c>
      <c r="G121" s="67">
        <v>8049.52</v>
      </c>
      <c r="H121" s="67">
        <v>259.66000000000003</v>
      </c>
      <c r="I121" s="67">
        <v>1648.68</v>
      </c>
      <c r="J121" s="67">
        <v>613.19000000000005</v>
      </c>
      <c r="K121" s="67">
        <v>0</v>
      </c>
      <c r="L121" s="67">
        <v>528.1</v>
      </c>
      <c r="M121" s="67">
        <v>5787.65</v>
      </c>
      <c r="N121" s="67">
        <v>0</v>
      </c>
      <c r="O121" s="67">
        <v>0</v>
      </c>
      <c r="P121" s="67">
        <v>5787.65</v>
      </c>
    </row>
    <row r="122" spans="1:16" x14ac:dyDescent="0.25">
      <c r="A122" s="62" t="s">
        <v>133</v>
      </c>
      <c r="B122" s="71">
        <v>3</v>
      </c>
      <c r="C122" s="67">
        <v>13.75</v>
      </c>
      <c r="D122" s="71">
        <v>0</v>
      </c>
      <c r="E122" s="134">
        <v>54782</v>
      </c>
      <c r="F122" s="67">
        <v>67104</v>
      </c>
      <c r="G122" s="67">
        <v>2208.94</v>
      </c>
      <c r="H122" s="67">
        <v>736.31</v>
      </c>
      <c r="I122" s="67">
        <v>633.77</v>
      </c>
      <c r="J122" s="67">
        <v>316.89999999999998</v>
      </c>
      <c r="K122" s="67">
        <v>0</v>
      </c>
      <c r="L122" s="67">
        <v>0</v>
      </c>
      <c r="M122" s="67">
        <v>1258.27</v>
      </c>
      <c r="N122" s="67">
        <v>0</v>
      </c>
      <c r="O122" s="67">
        <v>0</v>
      </c>
      <c r="P122" s="67">
        <v>1258.27</v>
      </c>
    </row>
    <row r="123" spans="1:16" x14ac:dyDescent="0.25">
      <c r="A123" s="62" t="s">
        <v>113</v>
      </c>
      <c r="B123" s="71">
        <v>1</v>
      </c>
      <c r="C123" s="67">
        <v>21.07</v>
      </c>
      <c r="D123" s="71">
        <v>0</v>
      </c>
      <c r="E123" s="134">
        <v>63210</v>
      </c>
      <c r="F123" s="67">
        <v>14538.3</v>
      </c>
      <c r="G123" s="67">
        <v>85.72</v>
      </c>
      <c r="H123" s="67">
        <v>85.72</v>
      </c>
      <c r="I123" s="67">
        <v>0</v>
      </c>
      <c r="J123" s="67">
        <v>0</v>
      </c>
      <c r="K123" s="67">
        <v>0</v>
      </c>
      <c r="L123" s="67">
        <v>0</v>
      </c>
      <c r="M123" s="67">
        <v>85.72</v>
      </c>
      <c r="N123" s="67">
        <v>0</v>
      </c>
      <c r="O123" s="67">
        <v>0</v>
      </c>
      <c r="P123" s="67">
        <v>85.72</v>
      </c>
    </row>
    <row r="124" spans="1:16" x14ac:dyDescent="0.25">
      <c r="A124" s="62" t="s">
        <v>131</v>
      </c>
      <c r="B124" s="71">
        <v>3</v>
      </c>
      <c r="C124" s="67">
        <v>31.08</v>
      </c>
      <c r="D124" s="71">
        <v>0</v>
      </c>
      <c r="E124" s="134">
        <v>541000</v>
      </c>
      <c r="F124" s="67">
        <v>438999.5</v>
      </c>
      <c r="G124" s="67">
        <v>16064</v>
      </c>
      <c r="H124" s="67">
        <v>5354.67</v>
      </c>
      <c r="I124" s="67">
        <v>4621.66</v>
      </c>
      <c r="J124" s="67">
        <v>2028.39</v>
      </c>
      <c r="K124" s="67">
        <v>0</v>
      </c>
      <c r="L124" s="67">
        <v>5003.8999999999996</v>
      </c>
      <c r="M124" s="67">
        <v>9413.9500000000007</v>
      </c>
      <c r="N124" s="67">
        <v>0</v>
      </c>
      <c r="O124" s="67">
        <v>0</v>
      </c>
      <c r="P124" s="67">
        <v>9413.9500000000007</v>
      </c>
    </row>
    <row r="125" spans="1:16" x14ac:dyDescent="0.25">
      <c r="A125" s="62" t="s">
        <v>114</v>
      </c>
      <c r="B125" s="71">
        <v>96</v>
      </c>
      <c r="C125" s="67">
        <v>1583.14</v>
      </c>
      <c r="D125" s="71">
        <v>0</v>
      </c>
      <c r="E125" s="134">
        <v>65803781</v>
      </c>
      <c r="F125" s="67">
        <v>2105721</v>
      </c>
      <c r="G125" s="67">
        <v>23611.49</v>
      </c>
      <c r="H125" s="67">
        <v>245.95</v>
      </c>
      <c r="I125" s="67">
        <v>7054.27</v>
      </c>
      <c r="J125" s="67">
        <v>2084.87</v>
      </c>
      <c r="K125" s="67">
        <v>0</v>
      </c>
      <c r="L125" s="67">
        <v>0</v>
      </c>
      <c r="M125" s="67">
        <v>14472.35</v>
      </c>
      <c r="N125" s="67">
        <v>0</v>
      </c>
      <c r="O125" s="67">
        <v>0</v>
      </c>
      <c r="P125" s="67">
        <v>14472.35</v>
      </c>
    </row>
    <row r="126" spans="1:16" x14ac:dyDescent="0.25">
      <c r="A126" s="62" t="s">
        <v>128</v>
      </c>
      <c r="B126" s="71">
        <v>3</v>
      </c>
      <c r="C126" s="67">
        <v>18.399999999999999</v>
      </c>
      <c r="D126" s="71">
        <v>0</v>
      </c>
      <c r="E126" s="134">
        <v>0</v>
      </c>
      <c r="F126" s="67">
        <v>38450</v>
      </c>
      <c r="G126" s="67">
        <v>394.66</v>
      </c>
      <c r="H126" s="67">
        <v>131.55000000000001</v>
      </c>
      <c r="I126" s="67">
        <v>0</v>
      </c>
      <c r="J126" s="67">
        <v>0</v>
      </c>
      <c r="K126" s="67">
        <v>0</v>
      </c>
      <c r="L126" s="67">
        <v>0</v>
      </c>
      <c r="M126" s="67">
        <v>394.66</v>
      </c>
      <c r="N126" s="67">
        <v>0</v>
      </c>
      <c r="O126" s="67">
        <v>0</v>
      </c>
      <c r="P126" s="67">
        <v>394.66</v>
      </c>
    </row>
    <row r="127" spans="1:16" x14ac:dyDescent="0.25">
      <c r="A127" s="62" t="s">
        <v>127</v>
      </c>
      <c r="B127" s="71">
        <v>1</v>
      </c>
      <c r="C127" s="67">
        <v>0.14000000000000001</v>
      </c>
      <c r="D127" s="71">
        <v>0</v>
      </c>
      <c r="E127" s="134">
        <v>0</v>
      </c>
      <c r="F127" s="67">
        <v>118840</v>
      </c>
      <c r="G127" s="67">
        <v>749.17</v>
      </c>
      <c r="H127" s="67">
        <v>749.17</v>
      </c>
      <c r="I127" s="67">
        <v>426.83</v>
      </c>
      <c r="J127" s="67">
        <v>60.13</v>
      </c>
      <c r="K127" s="67">
        <v>0</v>
      </c>
      <c r="L127" s="67">
        <v>249.37</v>
      </c>
      <c r="M127" s="67">
        <v>262.20999999999998</v>
      </c>
      <c r="N127" s="67">
        <v>0</v>
      </c>
      <c r="O127" s="67">
        <v>0</v>
      </c>
      <c r="P127" s="67">
        <v>262.20999999999998</v>
      </c>
    </row>
    <row r="128" spans="1:16" x14ac:dyDescent="0.25">
      <c r="A128" s="62" t="s">
        <v>132</v>
      </c>
      <c r="B128" s="71">
        <v>4</v>
      </c>
      <c r="C128" s="67">
        <v>2.63</v>
      </c>
      <c r="D128" s="71">
        <v>0</v>
      </c>
      <c r="E128" s="134">
        <v>0</v>
      </c>
      <c r="F128" s="67">
        <v>35100</v>
      </c>
      <c r="G128" s="67">
        <v>1023.6</v>
      </c>
      <c r="H128" s="67">
        <v>255.9</v>
      </c>
      <c r="I128" s="67">
        <v>225.46</v>
      </c>
      <c r="J128" s="67">
        <v>45.06</v>
      </c>
      <c r="K128" s="67">
        <v>0</v>
      </c>
      <c r="L128" s="67">
        <v>164.88</v>
      </c>
      <c r="M128" s="67">
        <v>753.08</v>
      </c>
      <c r="N128" s="67">
        <v>0</v>
      </c>
      <c r="O128" s="67">
        <v>0</v>
      </c>
      <c r="P128" s="67">
        <v>753.08</v>
      </c>
    </row>
    <row r="129" spans="1:16" x14ac:dyDescent="0.25">
      <c r="A129" s="62" t="s">
        <v>129</v>
      </c>
      <c r="B129" s="71">
        <v>2</v>
      </c>
      <c r="C129" s="67">
        <v>1.26</v>
      </c>
      <c r="D129" s="71">
        <v>0</v>
      </c>
      <c r="E129" s="134">
        <v>12000</v>
      </c>
      <c r="F129" s="67">
        <v>439080</v>
      </c>
      <c r="G129" s="67">
        <v>3107.25</v>
      </c>
      <c r="H129" s="67">
        <v>1553.63</v>
      </c>
      <c r="I129" s="67">
        <v>1739.26</v>
      </c>
      <c r="J129" s="67">
        <v>117.77</v>
      </c>
      <c r="K129" s="67">
        <v>0</v>
      </c>
      <c r="L129" s="67">
        <v>662.24</v>
      </c>
      <c r="M129" s="67">
        <v>1250.22</v>
      </c>
      <c r="N129" s="67">
        <v>0</v>
      </c>
      <c r="O129" s="67">
        <v>0</v>
      </c>
      <c r="P129" s="67">
        <v>1250.22</v>
      </c>
    </row>
    <row r="130" spans="1:16" x14ac:dyDescent="0.25">
      <c r="A130" s="62" t="s">
        <v>122</v>
      </c>
      <c r="B130" s="71">
        <v>3139</v>
      </c>
      <c r="C130" s="67">
        <v>0</v>
      </c>
      <c r="D130" s="71">
        <v>199951</v>
      </c>
      <c r="E130" s="134">
        <v>0</v>
      </c>
      <c r="F130" s="67">
        <v>223411064.46000001</v>
      </c>
      <c r="G130" s="67">
        <v>8995250.0399999991</v>
      </c>
      <c r="H130" s="67">
        <v>2865.64</v>
      </c>
      <c r="I130" s="67">
        <v>3069406.96</v>
      </c>
      <c r="J130" s="67">
        <v>767364.6</v>
      </c>
      <c r="K130" s="67">
        <v>0</v>
      </c>
      <c r="L130" s="67">
        <v>701325.29</v>
      </c>
      <c r="M130" s="67">
        <v>5158478.4800000004</v>
      </c>
      <c r="N130" s="67">
        <v>337.88</v>
      </c>
      <c r="O130" s="67">
        <v>629.86</v>
      </c>
      <c r="P130" s="67">
        <v>5159446.22</v>
      </c>
    </row>
    <row r="131" spans="1:16" x14ac:dyDescent="0.25">
      <c r="A131" s="62" t="s">
        <v>121</v>
      </c>
      <c r="B131" s="71">
        <v>26</v>
      </c>
      <c r="C131" s="67">
        <v>0</v>
      </c>
      <c r="D131" s="71">
        <v>1571</v>
      </c>
      <c r="E131" s="134">
        <v>0</v>
      </c>
      <c r="F131" s="67">
        <v>990480.85</v>
      </c>
      <c r="G131" s="67">
        <v>44970.86</v>
      </c>
      <c r="H131" s="67">
        <v>1729.65</v>
      </c>
      <c r="I131" s="67">
        <v>14709.86</v>
      </c>
      <c r="J131" s="67">
        <v>4413.0200000000004</v>
      </c>
      <c r="K131" s="67">
        <v>0</v>
      </c>
      <c r="L131" s="67">
        <v>9151.56</v>
      </c>
      <c r="M131" s="67">
        <v>25847.98</v>
      </c>
      <c r="N131" s="67">
        <v>1.03</v>
      </c>
      <c r="O131" s="67">
        <v>3.99</v>
      </c>
      <c r="P131" s="67">
        <v>25853</v>
      </c>
    </row>
    <row r="132" spans="1:16" x14ac:dyDescent="0.25">
      <c r="A132" s="62" t="s">
        <v>119</v>
      </c>
      <c r="B132" s="71">
        <v>95</v>
      </c>
      <c r="C132" s="67">
        <v>0</v>
      </c>
      <c r="D132" s="71">
        <v>2882</v>
      </c>
      <c r="E132" s="134">
        <v>0</v>
      </c>
      <c r="F132" s="67">
        <v>277267.78999999998</v>
      </c>
      <c r="G132" s="67">
        <v>2467.75</v>
      </c>
      <c r="H132" s="67">
        <v>25.98</v>
      </c>
      <c r="I132" s="67">
        <v>375.57</v>
      </c>
      <c r="J132" s="67">
        <v>112.75</v>
      </c>
      <c r="K132" s="67">
        <v>0</v>
      </c>
      <c r="L132" s="67">
        <v>758.17</v>
      </c>
      <c r="M132" s="67">
        <v>1979.43</v>
      </c>
      <c r="N132" s="67">
        <v>0</v>
      </c>
      <c r="O132" s="67">
        <v>0</v>
      </c>
      <c r="P132" s="67">
        <v>1979.43</v>
      </c>
    </row>
    <row r="133" spans="1:16" x14ac:dyDescent="0.25">
      <c r="A133" s="62" t="s">
        <v>118</v>
      </c>
      <c r="B133" s="71">
        <v>113</v>
      </c>
      <c r="C133" s="67">
        <v>0</v>
      </c>
      <c r="D133" s="71">
        <v>625</v>
      </c>
      <c r="E133" s="134">
        <v>0</v>
      </c>
      <c r="F133" s="67">
        <v>462559.73</v>
      </c>
      <c r="G133" s="67">
        <v>18023.669999999998</v>
      </c>
      <c r="H133" s="67">
        <v>159.5</v>
      </c>
      <c r="I133" s="67">
        <v>4521.6899999999996</v>
      </c>
      <c r="J133" s="67">
        <v>1356.81</v>
      </c>
      <c r="K133" s="67">
        <v>0</v>
      </c>
      <c r="L133" s="67">
        <v>3891.3</v>
      </c>
      <c r="M133" s="67">
        <v>12145.17</v>
      </c>
      <c r="N133" s="67">
        <v>0</v>
      </c>
      <c r="O133" s="67">
        <v>0</v>
      </c>
      <c r="P133" s="67">
        <v>12145.17</v>
      </c>
    </row>
    <row r="134" spans="1:16" x14ac:dyDescent="0.25">
      <c r="A134" s="62" t="s">
        <v>116</v>
      </c>
      <c r="B134" s="71">
        <v>1</v>
      </c>
      <c r="C134" s="67">
        <v>0</v>
      </c>
      <c r="D134" s="71">
        <v>20000</v>
      </c>
      <c r="E134" s="134">
        <v>0</v>
      </c>
      <c r="F134" s="67">
        <v>78200</v>
      </c>
      <c r="G134" s="67">
        <v>1730.82</v>
      </c>
      <c r="H134" s="67">
        <v>1730.82</v>
      </c>
      <c r="I134" s="67">
        <v>340.54</v>
      </c>
      <c r="J134" s="67">
        <v>85.15</v>
      </c>
      <c r="K134" s="67">
        <v>0</v>
      </c>
      <c r="L134" s="67">
        <v>0</v>
      </c>
      <c r="M134" s="67">
        <v>1305.1300000000001</v>
      </c>
      <c r="N134" s="67">
        <v>0</v>
      </c>
      <c r="O134" s="67">
        <v>0</v>
      </c>
      <c r="P134" s="67">
        <v>1305.1300000000001</v>
      </c>
    </row>
    <row r="135" spans="1:16" x14ac:dyDescent="0.25">
      <c r="A135" s="62" t="s">
        <v>120</v>
      </c>
      <c r="B135" s="71">
        <v>1</v>
      </c>
      <c r="C135" s="67">
        <v>0</v>
      </c>
      <c r="D135" s="71">
        <v>400</v>
      </c>
      <c r="E135" s="134">
        <v>0</v>
      </c>
      <c r="F135" s="67">
        <v>54000</v>
      </c>
      <c r="G135" s="67">
        <v>297.45</v>
      </c>
      <c r="H135" s="67">
        <v>297.45</v>
      </c>
      <c r="I135" s="67">
        <v>31.37</v>
      </c>
      <c r="J135" s="67">
        <v>6.27</v>
      </c>
      <c r="K135" s="67">
        <v>0</v>
      </c>
      <c r="L135" s="67">
        <v>0</v>
      </c>
      <c r="M135" s="67">
        <v>259.81</v>
      </c>
      <c r="N135" s="67">
        <v>0</v>
      </c>
      <c r="O135" s="67">
        <v>0</v>
      </c>
      <c r="P135" s="67">
        <v>259.81</v>
      </c>
    </row>
    <row r="136" spans="1:16" ht="16.5" customHeight="1" x14ac:dyDescent="0.25">
      <c r="A136" s="62" t="s">
        <v>144</v>
      </c>
      <c r="B136" s="70">
        <v>1</v>
      </c>
      <c r="C136" s="66">
        <v>0</v>
      </c>
      <c r="D136" s="70">
        <v>23</v>
      </c>
      <c r="E136" s="26">
        <v>0</v>
      </c>
      <c r="F136" s="66">
        <v>8280</v>
      </c>
      <c r="G136" s="66">
        <v>1008.93</v>
      </c>
      <c r="H136" s="66">
        <v>1008.93</v>
      </c>
      <c r="I136" s="66">
        <v>302.7</v>
      </c>
      <c r="J136" s="66">
        <v>75.680000000000007</v>
      </c>
      <c r="K136" s="66">
        <v>0</v>
      </c>
      <c r="L136" s="66">
        <v>0</v>
      </c>
      <c r="M136" s="66">
        <v>630.54999999999995</v>
      </c>
      <c r="N136" s="66">
        <v>0</v>
      </c>
      <c r="O136" s="66">
        <v>0</v>
      </c>
      <c r="P136" s="66">
        <v>630.54999999999995</v>
      </c>
    </row>
    <row r="137" spans="1:16" x14ac:dyDescent="0.25">
      <c r="A137" s="62" t="s">
        <v>145</v>
      </c>
      <c r="B137" s="71">
        <v>4</v>
      </c>
      <c r="C137" s="67">
        <v>0</v>
      </c>
      <c r="D137" s="71">
        <v>0</v>
      </c>
      <c r="E137" s="134">
        <v>0</v>
      </c>
      <c r="F137" s="67">
        <v>234950</v>
      </c>
      <c r="G137" s="67">
        <v>2815.41</v>
      </c>
      <c r="H137" s="67">
        <v>703.85</v>
      </c>
      <c r="I137" s="67">
        <v>530.39</v>
      </c>
      <c r="J137" s="67">
        <v>106.09</v>
      </c>
      <c r="K137" s="67">
        <v>0</v>
      </c>
      <c r="L137" s="67">
        <v>0</v>
      </c>
      <c r="M137" s="67">
        <v>2178.9299999999998</v>
      </c>
      <c r="N137" s="67">
        <v>0</v>
      </c>
      <c r="O137" s="67">
        <v>0</v>
      </c>
      <c r="P137" s="67">
        <v>2178.9299999999998</v>
      </c>
    </row>
    <row r="138" spans="1:16" x14ac:dyDescent="0.25">
      <c r="A138" s="62" t="s">
        <v>135</v>
      </c>
      <c r="B138" s="71">
        <v>12567</v>
      </c>
      <c r="C138" s="67">
        <v>0</v>
      </c>
      <c r="D138" s="71">
        <v>342914</v>
      </c>
      <c r="E138" s="134">
        <v>0</v>
      </c>
      <c r="F138" s="67">
        <v>32795897.629999999</v>
      </c>
      <c r="G138" s="67">
        <v>2969361.08</v>
      </c>
      <c r="H138" s="67">
        <v>236.28</v>
      </c>
      <c r="I138" s="67">
        <v>471768.05</v>
      </c>
      <c r="J138" s="67">
        <v>141593.88</v>
      </c>
      <c r="K138" s="67">
        <v>0</v>
      </c>
      <c r="L138" s="87">
        <v>-137736.1</v>
      </c>
      <c r="M138" s="67">
        <v>2355999.15</v>
      </c>
      <c r="N138" s="67">
        <v>16.75</v>
      </c>
      <c r="O138" s="67">
        <v>47.45</v>
      </c>
      <c r="P138" s="67">
        <v>2356063.35</v>
      </c>
    </row>
    <row r="139" spans="1:16" x14ac:dyDescent="0.25">
      <c r="A139" s="62" t="s">
        <v>136</v>
      </c>
      <c r="B139" s="71">
        <v>1750</v>
      </c>
      <c r="C139" s="67">
        <v>0</v>
      </c>
      <c r="D139" s="71">
        <v>6745</v>
      </c>
      <c r="E139" s="134">
        <v>0</v>
      </c>
      <c r="F139" s="67">
        <v>1266903.71</v>
      </c>
      <c r="G139" s="67">
        <v>41519.57</v>
      </c>
      <c r="H139" s="67">
        <v>23.73</v>
      </c>
      <c r="I139" s="67">
        <v>1149.8900000000001</v>
      </c>
      <c r="J139" s="67">
        <v>343.97</v>
      </c>
      <c r="K139" s="67">
        <v>0</v>
      </c>
      <c r="L139" s="67">
        <v>15333.07</v>
      </c>
      <c r="M139" s="67">
        <v>40025.71</v>
      </c>
      <c r="N139" s="67">
        <v>0</v>
      </c>
      <c r="O139" s="67">
        <v>0</v>
      </c>
      <c r="P139" s="67">
        <v>40025.71</v>
      </c>
    </row>
    <row r="140" spans="1:16" x14ac:dyDescent="0.25">
      <c r="A140" s="62" t="s">
        <v>137</v>
      </c>
      <c r="B140" s="71">
        <v>16</v>
      </c>
      <c r="C140" s="67">
        <v>0</v>
      </c>
      <c r="D140" s="71">
        <v>92518</v>
      </c>
      <c r="E140" s="134">
        <v>0</v>
      </c>
      <c r="F140" s="67">
        <v>55510.8</v>
      </c>
      <c r="G140" s="67">
        <v>4191.21</v>
      </c>
      <c r="H140" s="67">
        <v>261.95</v>
      </c>
      <c r="I140" s="67">
        <v>168.8</v>
      </c>
      <c r="J140" s="67">
        <v>50.64</v>
      </c>
      <c r="K140" s="67">
        <v>0</v>
      </c>
      <c r="L140" s="67">
        <v>633.15</v>
      </c>
      <c r="M140" s="67">
        <v>3971.77</v>
      </c>
      <c r="N140" s="67">
        <v>0</v>
      </c>
      <c r="O140" s="67">
        <v>0</v>
      </c>
      <c r="P140" s="67">
        <v>3971.77</v>
      </c>
    </row>
    <row r="141" spans="1:16" x14ac:dyDescent="0.25">
      <c r="A141" s="62" t="s">
        <v>138</v>
      </c>
      <c r="B141" s="71">
        <v>2535</v>
      </c>
      <c r="C141" s="67">
        <v>0</v>
      </c>
      <c r="D141" s="71">
        <v>33093</v>
      </c>
      <c r="E141" s="134">
        <v>0</v>
      </c>
      <c r="F141" s="67">
        <v>830778.63</v>
      </c>
      <c r="G141" s="67">
        <v>85407.69</v>
      </c>
      <c r="H141" s="67">
        <v>33.69</v>
      </c>
      <c r="I141" s="67">
        <v>3110.4</v>
      </c>
      <c r="J141" s="67">
        <v>932.03</v>
      </c>
      <c r="K141" s="67">
        <v>0</v>
      </c>
      <c r="L141" s="67">
        <v>10016.17</v>
      </c>
      <c r="M141" s="67">
        <v>81365.259999999995</v>
      </c>
      <c r="N141" s="67">
        <v>0</v>
      </c>
      <c r="O141" s="67">
        <v>0</v>
      </c>
      <c r="P141" s="67">
        <v>81365.259999999995</v>
      </c>
    </row>
    <row r="142" spans="1:16" x14ac:dyDescent="0.25">
      <c r="A142" s="62" t="s">
        <v>139</v>
      </c>
      <c r="B142" s="71">
        <v>1</v>
      </c>
      <c r="C142" s="67">
        <v>0</v>
      </c>
      <c r="D142" s="71">
        <v>0</v>
      </c>
      <c r="E142" s="134">
        <v>0</v>
      </c>
      <c r="F142" s="67">
        <v>24000</v>
      </c>
      <c r="G142" s="67">
        <v>1185.46</v>
      </c>
      <c r="H142" s="67">
        <v>1185.46</v>
      </c>
      <c r="I142" s="67">
        <v>30.4</v>
      </c>
      <c r="J142" s="67">
        <v>9.1199999999999992</v>
      </c>
      <c r="K142" s="67">
        <v>0</v>
      </c>
      <c r="L142" s="137">
        <v>-197.28</v>
      </c>
      <c r="M142" s="67">
        <v>1145.94</v>
      </c>
      <c r="N142" s="67">
        <v>0</v>
      </c>
      <c r="O142" s="67">
        <v>0</v>
      </c>
      <c r="P142" s="67">
        <v>1145.94</v>
      </c>
    </row>
    <row r="143" spans="1:16" x14ac:dyDescent="0.25">
      <c r="A143" s="62" t="s">
        <v>140</v>
      </c>
      <c r="B143" s="71">
        <v>1</v>
      </c>
      <c r="C143" s="67">
        <v>0</v>
      </c>
      <c r="D143" s="71">
        <v>6500</v>
      </c>
      <c r="E143" s="134">
        <v>0</v>
      </c>
      <c r="F143" s="67">
        <v>13650</v>
      </c>
      <c r="G143" s="67">
        <v>411.49</v>
      </c>
      <c r="H143" s="67">
        <v>411.49</v>
      </c>
      <c r="I143" s="67">
        <v>33.799999999999997</v>
      </c>
      <c r="J143" s="67">
        <v>10.14</v>
      </c>
      <c r="K143" s="67">
        <v>0</v>
      </c>
      <c r="L143" s="67">
        <v>0</v>
      </c>
      <c r="M143" s="67">
        <v>367.55</v>
      </c>
      <c r="N143" s="67">
        <v>0</v>
      </c>
      <c r="O143" s="67">
        <v>0</v>
      </c>
      <c r="P143" s="67">
        <v>367.55</v>
      </c>
    </row>
    <row r="144" spans="1:16" x14ac:dyDescent="0.25">
      <c r="A144" s="62" t="s">
        <v>141</v>
      </c>
      <c r="B144" s="71">
        <v>48</v>
      </c>
      <c r="C144" s="67">
        <v>0</v>
      </c>
      <c r="D144" s="71">
        <v>940</v>
      </c>
      <c r="E144" s="134">
        <v>0</v>
      </c>
      <c r="F144" s="67">
        <v>31822.67</v>
      </c>
      <c r="G144" s="67">
        <v>4626.12</v>
      </c>
      <c r="H144" s="67">
        <v>96.38</v>
      </c>
      <c r="I144" s="67">
        <v>126.74</v>
      </c>
      <c r="J144" s="67">
        <v>38.049999999999997</v>
      </c>
      <c r="K144" s="67">
        <v>0</v>
      </c>
      <c r="L144" s="67">
        <v>566.24</v>
      </c>
      <c r="M144" s="67">
        <v>4461.33</v>
      </c>
      <c r="N144" s="67">
        <v>0</v>
      </c>
      <c r="O144" s="67">
        <v>0</v>
      </c>
      <c r="P144" s="67">
        <v>4461.33</v>
      </c>
    </row>
    <row r="145" spans="1:16" ht="15.75" thickBot="1" x14ac:dyDescent="0.3">
      <c r="A145" s="63" t="s">
        <v>142</v>
      </c>
      <c r="B145" s="72">
        <v>1</v>
      </c>
      <c r="C145" s="68">
        <v>0</v>
      </c>
      <c r="D145" s="72">
        <v>600</v>
      </c>
      <c r="E145" s="135">
        <v>0</v>
      </c>
      <c r="F145" s="73">
        <v>630</v>
      </c>
      <c r="G145" s="73">
        <v>22.94</v>
      </c>
      <c r="H145" s="73">
        <v>22.94</v>
      </c>
      <c r="I145" s="73">
        <v>0</v>
      </c>
      <c r="J145" s="73">
        <v>0</v>
      </c>
      <c r="K145" s="73">
        <v>0</v>
      </c>
      <c r="L145" s="136">
        <v>-3.82</v>
      </c>
      <c r="M145" s="73">
        <v>22.94</v>
      </c>
      <c r="N145" s="73">
        <v>0</v>
      </c>
      <c r="O145" s="73">
        <v>0</v>
      </c>
      <c r="P145" s="73">
        <v>22.94</v>
      </c>
    </row>
    <row r="146" spans="1:16" ht="16.5" thickTop="1" thickBot="1" x14ac:dyDescent="0.3">
      <c r="A146" s="19" t="s">
        <v>51</v>
      </c>
      <c r="B146" s="46">
        <f>SUM(B118:B145)</f>
        <v>20456</v>
      </c>
      <c r="C146" s="92">
        <f t="shared" ref="C146:P146" si="4">SUM(C118:C145)</f>
        <v>1771.5000000000005</v>
      </c>
      <c r="D146" s="46">
        <f t="shared" si="4"/>
        <v>708762</v>
      </c>
      <c r="E146" s="46">
        <f t="shared" si="4"/>
        <v>67084702</v>
      </c>
      <c r="F146" s="92">
        <f t="shared" si="4"/>
        <v>266591430.40999997</v>
      </c>
      <c r="G146" s="92">
        <f t="shared" si="4"/>
        <v>12247800.909999998</v>
      </c>
      <c r="H146" s="92">
        <f>G146/B146</f>
        <v>598.73880084082896</v>
      </c>
      <c r="I146" s="92">
        <f t="shared" si="4"/>
        <v>3588256.4</v>
      </c>
      <c r="J146" s="92">
        <f t="shared" si="4"/>
        <v>924255.9600000002</v>
      </c>
      <c r="K146" s="92">
        <f t="shared" si="4"/>
        <v>0</v>
      </c>
      <c r="L146" s="92">
        <f t="shared" si="4"/>
        <v>612110.02000000025</v>
      </c>
      <c r="M146" s="92">
        <f t="shared" si="4"/>
        <v>7735288.5499999989</v>
      </c>
      <c r="N146" s="92">
        <f t="shared" si="4"/>
        <v>355.65999999999997</v>
      </c>
      <c r="O146" s="92">
        <f t="shared" si="4"/>
        <v>681.30000000000007</v>
      </c>
      <c r="P146" s="92">
        <f t="shared" si="4"/>
        <v>7736325.5099999979</v>
      </c>
    </row>
    <row r="147" spans="1:16" ht="15.75" thickTop="1" x14ac:dyDescent="0.25">
      <c r="A147" s="17" t="s">
        <v>103</v>
      </c>
      <c r="B147" s="21"/>
    </row>
    <row r="148" spans="1:16" x14ac:dyDescent="0.25">
      <c r="A148" s="17" t="s">
        <v>161</v>
      </c>
      <c r="B148" s="17"/>
      <c r="I148" s="140"/>
    </row>
    <row r="150" spans="1:16" s="155" customFormat="1" ht="15.75" x14ac:dyDescent="0.25">
      <c r="A150" s="153" t="s">
        <v>165</v>
      </c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</row>
    <row r="151" spans="1:16" s="155" customFormat="1" ht="15.75" x14ac:dyDescent="0.25">
      <c r="A151" s="153" t="s">
        <v>38</v>
      </c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</row>
    <row r="153" spans="1:16" ht="51.75" customHeight="1" thickBot="1" x14ac:dyDescent="0.3">
      <c r="A153" s="74" t="s">
        <v>106</v>
      </c>
      <c r="B153" s="74" t="s">
        <v>39</v>
      </c>
      <c r="C153" s="74" t="s">
        <v>53</v>
      </c>
      <c r="D153" s="74" t="s">
        <v>40</v>
      </c>
      <c r="E153" s="74" t="s">
        <v>54</v>
      </c>
      <c r="F153" s="74" t="s">
        <v>42</v>
      </c>
      <c r="G153" s="74" t="s">
        <v>107</v>
      </c>
      <c r="H153" s="74" t="s">
        <v>44</v>
      </c>
      <c r="I153" s="74" t="s">
        <v>45</v>
      </c>
      <c r="J153" s="74" t="s">
        <v>46</v>
      </c>
      <c r="K153" s="74" t="s">
        <v>47</v>
      </c>
      <c r="L153" s="74" t="s">
        <v>48</v>
      </c>
      <c r="M153" s="74" t="s">
        <v>49</v>
      </c>
      <c r="N153" s="74" t="s">
        <v>109</v>
      </c>
      <c r="O153" s="74" t="s">
        <v>110</v>
      </c>
      <c r="P153" s="74" t="s">
        <v>50</v>
      </c>
    </row>
    <row r="154" spans="1:16" s="61" customFormat="1" ht="15.75" thickTop="1" x14ac:dyDescent="0.25">
      <c r="A154" s="237" t="s">
        <v>111</v>
      </c>
      <c r="B154" s="238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8"/>
    </row>
    <row r="155" spans="1:16" ht="17.25" customHeight="1" x14ac:dyDescent="0.25">
      <c r="A155" s="62" t="s">
        <v>134</v>
      </c>
      <c r="B155" s="69">
        <v>4</v>
      </c>
      <c r="C155" s="65">
        <v>202.07</v>
      </c>
      <c r="D155" s="69">
        <v>0</v>
      </c>
      <c r="E155" s="65">
        <v>426989</v>
      </c>
      <c r="F155" s="65">
        <v>143522.37</v>
      </c>
      <c r="G155" s="65">
        <v>3207.03</v>
      </c>
      <c r="H155" s="65">
        <v>801.76</v>
      </c>
      <c r="I155" s="65">
        <v>773.19</v>
      </c>
      <c r="J155" s="65">
        <v>208.54</v>
      </c>
      <c r="K155" s="65">
        <v>0</v>
      </c>
      <c r="L155" s="65">
        <v>467.86</v>
      </c>
      <c r="M155" s="65">
        <v>2225.3000000000002</v>
      </c>
      <c r="N155" s="65">
        <v>0</v>
      </c>
      <c r="O155" s="65">
        <v>0</v>
      </c>
      <c r="P155" s="65">
        <v>2225.3000000000002</v>
      </c>
    </row>
    <row r="156" spans="1:16" ht="16.5" customHeight="1" x14ac:dyDescent="0.25">
      <c r="A156" s="62" t="s">
        <v>115</v>
      </c>
      <c r="B156" s="70">
        <v>11</v>
      </c>
      <c r="C156" s="66">
        <v>41.39</v>
      </c>
      <c r="D156" s="70">
        <v>0</v>
      </c>
      <c r="E156" s="66">
        <v>238613</v>
      </c>
      <c r="F156" s="66">
        <v>2430195.92</v>
      </c>
      <c r="G156" s="66">
        <v>16146.77</v>
      </c>
      <c r="H156" s="66">
        <v>1467.89</v>
      </c>
      <c r="I156" s="66">
        <v>4049.35</v>
      </c>
      <c r="J156" s="66">
        <v>2025.3</v>
      </c>
      <c r="K156" s="66">
        <v>0</v>
      </c>
      <c r="L156" s="66">
        <v>3165.33</v>
      </c>
      <c r="M156" s="66">
        <v>10072.120000000001</v>
      </c>
      <c r="N156" s="66">
        <v>0</v>
      </c>
      <c r="O156" s="66">
        <v>0</v>
      </c>
      <c r="P156" s="66">
        <v>10072.120000000001</v>
      </c>
    </row>
    <row r="157" spans="1:16" x14ac:dyDescent="0.25">
      <c r="A157" s="62" t="s">
        <v>113</v>
      </c>
      <c r="B157" s="71">
        <v>1</v>
      </c>
      <c r="C157" s="67">
        <v>21.07</v>
      </c>
      <c r="D157" s="71">
        <v>0</v>
      </c>
      <c r="E157" s="67">
        <v>63210</v>
      </c>
      <c r="F157" s="67">
        <v>13906.2</v>
      </c>
      <c r="G157" s="67">
        <v>79.45</v>
      </c>
      <c r="H157" s="67">
        <v>79.45</v>
      </c>
      <c r="I157" s="67">
        <v>0</v>
      </c>
      <c r="J157" s="67">
        <v>0</v>
      </c>
      <c r="K157" s="67">
        <v>0</v>
      </c>
      <c r="L157" s="67">
        <v>0</v>
      </c>
      <c r="M157" s="67">
        <v>79.45</v>
      </c>
      <c r="N157" s="67">
        <v>0</v>
      </c>
      <c r="O157" s="67">
        <v>0</v>
      </c>
      <c r="P157" s="67">
        <v>79.45</v>
      </c>
    </row>
    <row r="158" spans="1:16" x14ac:dyDescent="0.25">
      <c r="A158" s="62" t="s">
        <v>166</v>
      </c>
      <c r="B158" s="71">
        <v>1</v>
      </c>
      <c r="C158" s="67">
        <v>1.43</v>
      </c>
      <c r="D158" s="71">
        <v>0</v>
      </c>
      <c r="E158" s="67">
        <v>20020</v>
      </c>
      <c r="F158" s="67">
        <v>3603.6</v>
      </c>
      <c r="G158" s="67">
        <v>59.78</v>
      </c>
      <c r="H158" s="67">
        <v>59.78</v>
      </c>
      <c r="I158" s="67">
        <v>0</v>
      </c>
      <c r="J158" s="67">
        <v>0</v>
      </c>
      <c r="K158" s="67">
        <v>0</v>
      </c>
      <c r="L158" s="67">
        <v>6.64</v>
      </c>
      <c r="M158" s="67">
        <v>59.78</v>
      </c>
      <c r="N158" s="67">
        <v>0</v>
      </c>
      <c r="O158" s="67">
        <v>0</v>
      </c>
      <c r="P158" s="67">
        <v>59.78</v>
      </c>
    </row>
    <row r="159" spans="1:16" x14ac:dyDescent="0.25">
      <c r="A159" s="62" t="s">
        <v>133</v>
      </c>
      <c r="B159" s="71">
        <v>9</v>
      </c>
      <c r="C159" s="67">
        <v>70.19</v>
      </c>
      <c r="D159" s="71">
        <v>0</v>
      </c>
      <c r="E159" s="67">
        <v>72210</v>
      </c>
      <c r="F159" s="67">
        <v>192408</v>
      </c>
      <c r="G159" s="67">
        <v>6454.55</v>
      </c>
      <c r="H159" s="67">
        <v>717.17</v>
      </c>
      <c r="I159" s="67">
        <v>1107.3</v>
      </c>
      <c r="J159" s="67">
        <v>553.79</v>
      </c>
      <c r="K159" s="67">
        <v>0</v>
      </c>
      <c r="L159" s="67">
        <v>0</v>
      </c>
      <c r="M159" s="67">
        <v>4793.46</v>
      </c>
      <c r="N159" s="67">
        <v>0</v>
      </c>
      <c r="O159" s="67">
        <v>0</v>
      </c>
      <c r="P159" s="67">
        <v>4793.46</v>
      </c>
    </row>
    <row r="160" spans="1:16" x14ac:dyDescent="0.25">
      <c r="A160" s="62" t="s">
        <v>131</v>
      </c>
      <c r="B160" s="71">
        <v>7</v>
      </c>
      <c r="C160" s="67">
        <v>49.35</v>
      </c>
      <c r="D160" s="71">
        <v>0</v>
      </c>
      <c r="E160" s="67">
        <v>850404</v>
      </c>
      <c r="F160" s="67">
        <v>615303.59</v>
      </c>
      <c r="G160" s="67">
        <v>26601.72</v>
      </c>
      <c r="H160" s="67">
        <v>3800.25</v>
      </c>
      <c r="I160" s="67">
        <v>4167.71</v>
      </c>
      <c r="J160" s="67">
        <v>2002.94</v>
      </c>
      <c r="K160" s="67">
        <v>0</v>
      </c>
      <c r="L160" s="67">
        <v>3197.14</v>
      </c>
      <c r="M160" s="67">
        <v>20431.349999999999</v>
      </c>
      <c r="N160" s="67">
        <v>0</v>
      </c>
      <c r="O160" s="67">
        <v>0</v>
      </c>
      <c r="P160" s="67">
        <v>20431.349999999999</v>
      </c>
    </row>
    <row r="161" spans="1:16" x14ac:dyDescent="0.25">
      <c r="A161" s="62" t="s">
        <v>167</v>
      </c>
      <c r="B161" s="71">
        <v>1</v>
      </c>
      <c r="C161" s="67">
        <v>1.88</v>
      </c>
      <c r="D161" s="71">
        <v>0</v>
      </c>
      <c r="E161" s="67">
        <v>10000</v>
      </c>
      <c r="F161" s="67">
        <v>2700</v>
      </c>
      <c r="G161" s="67">
        <v>44.19</v>
      </c>
      <c r="H161" s="67">
        <v>44.19</v>
      </c>
      <c r="I161" s="67">
        <v>0</v>
      </c>
      <c r="J161" s="67">
        <v>0</v>
      </c>
      <c r="K161" s="67">
        <v>0</v>
      </c>
      <c r="L161" s="67">
        <v>2.3199999999999998</v>
      </c>
      <c r="M161" s="67">
        <v>44.19</v>
      </c>
      <c r="N161" s="67">
        <v>0</v>
      </c>
      <c r="O161" s="67">
        <v>0</v>
      </c>
      <c r="P161" s="67">
        <v>44.19</v>
      </c>
    </row>
    <row r="162" spans="1:16" x14ac:dyDescent="0.25">
      <c r="A162" s="62" t="s">
        <v>114</v>
      </c>
      <c r="B162" s="71">
        <v>95</v>
      </c>
      <c r="C162" s="67">
        <v>1830.11</v>
      </c>
      <c r="D162" s="71">
        <v>0</v>
      </c>
      <c r="E162" s="67">
        <v>67510725</v>
      </c>
      <c r="F162" s="67">
        <v>2160343.1800000002</v>
      </c>
      <c r="G162" s="67">
        <v>23345.15</v>
      </c>
      <c r="H162" s="67">
        <v>245.74</v>
      </c>
      <c r="I162" s="67">
        <v>6621.11</v>
      </c>
      <c r="J162" s="67">
        <v>2022.23</v>
      </c>
      <c r="K162" s="67">
        <v>0</v>
      </c>
      <c r="L162" s="67">
        <v>0</v>
      </c>
      <c r="M162" s="67">
        <v>14701.81</v>
      </c>
      <c r="N162" s="67">
        <v>0</v>
      </c>
      <c r="O162" s="67">
        <v>0</v>
      </c>
      <c r="P162" s="67">
        <v>14701.81</v>
      </c>
    </row>
    <row r="163" spans="1:16" x14ac:dyDescent="0.25">
      <c r="A163" s="62" t="s">
        <v>168</v>
      </c>
      <c r="B163" s="71">
        <v>1</v>
      </c>
      <c r="C163" s="67">
        <v>5</v>
      </c>
      <c r="D163" s="71">
        <v>0</v>
      </c>
      <c r="E163" s="67">
        <v>8044</v>
      </c>
      <c r="F163" s="67">
        <v>7883.12</v>
      </c>
      <c r="G163" s="67">
        <v>135</v>
      </c>
      <c r="H163" s="67">
        <v>135</v>
      </c>
      <c r="I163" s="67">
        <v>0</v>
      </c>
      <c r="J163" s="67">
        <v>0</v>
      </c>
      <c r="K163" s="67">
        <v>0</v>
      </c>
      <c r="L163" s="67">
        <v>0</v>
      </c>
      <c r="M163" s="67">
        <v>135</v>
      </c>
      <c r="N163" s="67">
        <v>0</v>
      </c>
      <c r="O163" s="67">
        <v>0</v>
      </c>
      <c r="P163" s="67">
        <v>135</v>
      </c>
    </row>
    <row r="164" spans="1:16" x14ac:dyDescent="0.25">
      <c r="A164" s="62" t="s">
        <v>128</v>
      </c>
      <c r="B164" s="71">
        <v>4</v>
      </c>
      <c r="C164" s="67">
        <v>20.399999999999999</v>
      </c>
      <c r="D164" s="71">
        <v>0</v>
      </c>
      <c r="E164" s="67">
        <v>0</v>
      </c>
      <c r="F164" s="67">
        <v>42050</v>
      </c>
      <c r="G164" s="67">
        <v>487.66</v>
      </c>
      <c r="H164" s="67">
        <v>121.92</v>
      </c>
      <c r="I164" s="67">
        <v>0</v>
      </c>
      <c r="J164" s="67">
        <v>0</v>
      </c>
      <c r="K164" s="67">
        <v>0</v>
      </c>
      <c r="L164" s="67">
        <v>0</v>
      </c>
      <c r="M164" s="67">
        <v>487.66</v>
      </c>
      <c r="N164" s="67">
        <v>0</v>
      </c>
      <c r="O164" s="67">
        <v>0</v>
      </c>
      <c r="P164" s="67">
        <v>487.66</v>
      </c>
    </row>
    <row r="165" spans="1:16" x14ac:dyDescent="0.25">
      <c r="A165" s="62" t="s">
        <v>127</v>
      </c>
      <c r="B165" s="71">
        <v>1</v>
      </c>
      <c r="C165" s="67">
        <v>0.14000000000000001</v>
      </c>
      <c r="D165" s="71">
        <v>0</v>
      </c>
      <c r="E165" s="67">
        <v>0</v>
      </c>
      <c r="F165" s="67">
        <v>118840</v>
      </c>
      <c r="G165" s="67">
        <v>743.48</v>
      </c>
      <c r="H165" s="67">
        <v>743.48</v>
      </c>
      <c r="I165" s="67">
        <v>393.95</v>
      </c>
      <c r="J165" s="67">
        <v>89.31</v>
      </c>
      <c r="K165" s="67">
        <v>0</v>
      </c>
      <c r="L165" s="67">
        <v>318.16000000000003</v>
      </c>
      <c r="M165" s="67">
        <v>260.22000000000003</v>
      </c>
      <c r="N165" s="67">
        <v>0</v>
      </c>
      <c r="O165" s="67">
        <v>0</v>
      </c>
      <c r="P165" s="67">
        <v>260.22000000000003</v>
      </c>
    </row>
    <row r="166" spans="1:16" x14ac:dyDescent="0.25">
      <c r="A166" s="62" t="s">
        <v>169</v>
      </c>
      <c r="B166" s="71">
        <v>1</v>
      </c>
      <c r="C166" s="67">
        <v>7.0000000000000007E-2</v>
      </c>
      <c r="D166" s="71">
        <v>0</v>
      </c>
      <c r="E166" s="67">
        <v>60000</v>
      </c>
      <c r="F166" s="67">
        <v>90000</v>
      </c>
      <c r="G166" s="67">
        <v>2208.3000000000002</v>
      </c>
      <c r="H166" s="67">
        <v>2208.3000000000002</v>
      </c>
      <c r="I166" s="67">
        <v>421.5</v>
      </c>
      <c r="J166" s="67">
        <v>210.75</v>
      </c>
      <c r="K166" s="67">
        <v>0</v>
      </c>
      <c r="L166" s="67">
        <v>0</v>
      </c>
      <c r="M166" s="67">
        <v>1576.05</v>
      </c>
      <c r="N166" s="67">
        <v>0</v>
      </c>
      <c r="O166" s="67">
        <v>0</v>
      </c>
      <c r="P166" s="67">
        <v>1576.05</v>
      </c>
    </row>
    <row r="167" spans="1:16" x14ac:dyDescent="0.25">
      <c r="A167" s="62" t="s">
        <v>170</v>
      </c>
      <c r="B167" s="71">
        <v>1</v>
      </c>
      <c r="C167" s="67">
        <v>2.0099999999999998</v>
      </c>
      <c r="D167" s="71">
        <v>0</v>
      </c>
      <c r="E167" s="67">
        <v>0</v>
      </c>
      <c r="F167" s="67">
        <v>33450</v>
      </c>
      <c r="G167" s="67">
        <v>1889.41</v>
      </c>
      <c r="H167" s="67">
        <v>1889.41</v>
      </c>
      <c r="I167" s="67">
        <v>530.37</v>
      </c>
      <c r="J167" s="67">
        <v>106.08</v>
      </c>
      <c r="K167" s="67">
        <v>0</v>
      </c>
      <c r="L167" s="67">
        <v>0</v>
      </c>
      <c r="M167" s="67">
        <v>1252.96</v>
      </c>
      <c r="N167" s="67">
        <v>8.1</v>
      </c>
      <c r="O167" s="67">
        <v>60</v>
      </c>
      <c r="P167" s="67">
        <v>1321.06</v>
      </c>
    </row>
    <row r="168" spans="1:16" x14ac:dyDescent="0.25">
      <c r="A168" s="62" t="s">
        <v>132</v>
      </c>
      <c r="B168" s="71">
        <v>6</v>
      </c>
      <c r="C168" s="67">
        <v>4.34</v>
      </c>
      <c r="D168" s="71">
        <v>0</v>
      </c>
      <c r="E168" s="67">
        <v>0</v>
      </c>
      <c r="F168" s="67">
        <v>78660</v>
      </c>
      <c r="G168" s="67">
        <v>2537.71</v>
      </c>
      <c r="H168" s="67">
        <v>422.95</v>
      </c>
      <c r="I168" s="67">
        <v>619.04999999999995</v>
      </c>
      <c r="J168" s="67">
        <v>123.81</v>
      </c>
      <c r="K168" s="67">
        <v>0</v>
      </c>
      <c r="L168" s="67">
        <v>461.62</v>
      </c>
      <c r="M168" s="67">
        <v>1794.85</v>
      </c>
      <c r="N168" s="67">
        <v>0</v>
      </c>
      <c r="O168" s="67">
        <v>0</v>
      </c>
      <c r="P168" s="67">
        <v>1794.85</v>
      </c>
    </row>
    <row r="169" spans="1:16" x14ac:dyDescent="0.25">
      <c r="A169" s="62" t="s">
        <v>129</v>
      </c>
      <c r="B169" s="71">
        <v>17</v>
      </c>
      <c r="C169" s="67">
        <v>24.07</v>
      </c>
      <c r="D169" s="71">
        <v>0</v>
      </c>
      <c r="E169" s="67">
        <v>115089</v>
      </c>
      <c r="F169" s="67">
        <v>627270.40000000002</v>
      </c>
      <c r="G169" s="67">
        <v>13682.11</v>
      </c>
      <c r="H169" s="67">
        <v>804.83</v>
      </c>
      <c r="I169" s="67">
        <v>2838.26</v>
      </c>
      <c r="J169" s="67">
        <v>1156.78</v>
      </c>
      <c r="K169" s="67">
        <v>0</v>
      </c>
      <c r="L169" s="67">
        <v>676.28</v>
      </c>
      <c r="M169" s="67">
        <v>9687.07</v>
      </c>
      <c r="N169" s="67">
        <v>0</v>
      </c>
      <c r="O169" s="67">
        <v>0</v>
      </c>
      <c r="P169" s="67">
        <v>9687.07</v>
      </c>
    </row>
    <row r="170" spans="1:16" x14ac:dyDescent="0.25">
      <c r="A170" s="62" t="s">
        <v>122</v>
      </c>
      <c r="B170" s="71">
        <v>2942</v>
      </c>
      <c r="C170" s="67">
        <v>0</v>
      </c>
      <c r="D170" s="71">
        <v>177754</v>
      </c>
      <c r="E170" s="67">
        <v>0</v>
      </c>
      <c r="F170" s="67">
        <v>211951432.83000001</v>
      </c>
      <c r="G170" s="67">
        <v>8106468</v>
      </c>
      <c r="H170" s="67">
        <v>2755.43</v>
      </c>
      <c r="I170" s="67">
        <v>2386053.08</v>
      </c>
      <c r="J170" s="67">
        <v>596447.11</v>
      </c>
      <c r="K170" s="67">
        <v>0</v>
      </c>
      <c r="L170" s="67">
        <v>691183.82</v>
      </c>
      <c r="M170" s="67">
        <v>5123967.8099999996</v>
      </c>
      <c r="N170" s="67">
        <v>235.57</v>
      </c>
      <c r="O170" s="67">
        <v>478.45</v>
      </c>
      <c r="P170" s="67">
        <v>5124681.83</v>
      </c>
    </row>
    <row r="171" spans="1:16" x14ac:dyDescent="0.25">
      <c r="A171" s="62" t="s">
        <v>121</v>
      </c>
      <c r="B171" s="71">
        <v>31</v>
      </c>
      <c r="C171" s="67">
        <v>0</v>
      </c>
      <c r="D171" s="71">
        <v>2388</v>
      </c>
      <c r="E171" s="67">
        <v>0</v>
      </c>
      <c r="F171" s="67">
        <v>1489792</v>
      </c>
      <c r="G171" s="67">
        <v>72641.919999999998</v>
      </c>
      <c r="H171" s="67">
        <v>2343.29</v>
      </c>
      <c r="I171" s="67">
        <v>19606.8</v>
      </c>
      <c r="J171" s="67">
        <v>5882.11</v>
      </c>
      <c r="K171" s="67">
        <v>0</v>
      </c>
      <c r="L171" s="67">
        <v>7071.8</v>
      </c>
      <c r="M171" s="67">
        <v>47153.01</v>
      </c>
      <c r="N171" s="67">
        <v>0</v>
      </c>
      <c r="O171" s="67">
        <v>0</v>
      </c>
      <c r="P171" s="67">
        <v>47153.01</v>
      </c>
    </row>
    <row r="172" spans="1:16" x14ac:dyDescent="0.25">
      <c r="A172" s="62" t="s">
        <v>119</v>
      </c>
      <c r="B172" s="71">
        <v>102</v>
      </c>
      <c r="C172" s="67">
        <v>0</v>
      </c>
      <c r="D172" s="71">
        <v>2967</v>
      </c>
      <c r="E172" s="67">
        <v>0</v>
      </c>
      <c r="F172" s="67">
        <v>301867.15999999997</v>
      </c>
      <c r="G172" s="67">
        <v>2739.3</v>
      </c>
      <c r="H172" s="67">
        <v>26.86</v>
      </c>
      <c r="I172" s="67">
        <v>301.93</v>
      </c>
      <c r="J172" s="67">
        <v>90.7</v>
      </c>
      <c r="K172" s="67">
        <v>0</v>
      </c>
      <c r="L172" s="67">
        <v>1062.05</v>
      </c>
      <c r="M172" s="67">
        <v>2346.67</v>
      </c>
      <c r="N172" s="67">
        <v>0</v>
      </c>
      <c r="O172" s="67">
        <v>0</v>
      </c>
      <c r="P172" s="67">
        <v>2346.67</v>
      </c>
    </row>
    <row r="173" spans="1:16" x14ac:dyDescent="0.25">
      <c r="A173" s="62" t="s">
        <v>118</v>
      </c>
      <c r="B173" s="71">
        <v>102</v>
      </c>
      <c r="C173" s="67">
        <v>0</v>
      </c>
      <c r="D173" s="71">
        <v>576</v>
      </c>
      <c r="E173" s="67">
        <v>0</v>
      </c>
      <c r="F173" s="67">
        <v>429339.87</v>
      </c>
      <c r="G173" s="67">
        <v>15498.51</v>
      </c>
      <c r="H173" s="67">
        <v>151.94999999999999</v>
      </c>
      <c r="I173" s="67">
        <v>2794.95</v>
      </c>
      <c r="J173" s="67">
        <v>838.67</v>
      </c>
      <c r="K173" s="67">
        <v>0</v>
      </c>
      <c r="L173" s="67">
        <v>3240.12</v>
      </c>
      <c r="M173" s="67">
        <v>11864.89</v>
      </c>
      <c r="N173" s="67">
        <v>0</v>
      </c>
      <c r="O173" s="67">
        <v>0</v>
      </c>
      <c r="P173" s="67">
        <v>11864.89</v>
      </c>
    </row>
    <row r="174" spans="1:16" x14ac:dyDescent="0.25">
      <c r="A174" s="62" t="s">
        <v>116</v>
      </c>
      <c r="B174" s="71">
        <v>1</v>
      </c>
      <c r="C174" s="67">
        <v>0</v>
      </c>
      <c r="D174" s="71">
        <v>20000</v>
      </c>
      <c r="E174" s="67">
        <v>0</v>
      </c>
      <c r="F174" s="67">
        <v>78200</v>
      </c>
      <c r="G174" s="67">
        <v>1816.97</v>
      </c>
      <c r="H174" s="67">
        <v>1816.97</v>
      </c>
      <c r="I174" s="67">
        <v>362.94</v>
      </c>
      <c r="J174" s="67">
        <v>90.76</v>
      </c>
      <c r="K174" s="67">
        <v>0</v>
      </c>
      <c r="L174" s="67">
        <v>0</v>
      </c>
      <c r="M174" s="67">
        <v>1363.27</v>
      </c>
      <c r="N174" s="67">
        <v>0</v>
      </c>
      <c r="O174" s="67">
        <v>0</v>
      </c>
      <c r="P174" s="67">
        <v>1363.27</v>
      </c>
    </row>
    <row r="175" spans="1:16" x14ac:dyDescent="0.25">
      <c r="A175" s="62" t="s">
        <v>120</v>
      </c>
      <c r="B175" s="71">
        <v>2</v>
      </c>
      <c r="C175" s="67">
        <v>0</v>
      </c>
      <c r="D175" s="71">
        <v>401</v>
      </c>
      <c r="E175" s="67">
        <v>0</v>
      </c>
      <c r="F175" s="67">
        <v>54207</v>
      </c>
      <c r="G175" s="67">
        <v>299.14</v>
      </c>
      <c r="H175" s="67">
        <v>149.57</v>
      </c>
      <c r="I175" s="67">
        <v>31.37</v>
      </c>
      <c r="J175" s="67">
        <v>6.27</v>
      </c>
      <c r="K175" s="67">
        <v>0</v>
      </c>
      <c r="L175" s="67">
        <v>0</v>
      </c>
      <c r="M175" s="67">
        <v>261.5</v>
      </c>
      <c r="N175" s="67">
        <v>0</v>
      </c>
      <c r="O175" s="67">
        <v>0</v>
      </c>
      <c r="P175" s="67">
        <v>261.5</v>
      </c>
    </row>
    <row r="176" spans="1:16" x14ac:dyDescent="0.25">
      <c r="A176" s="62" t="s">
        <v>144</v>
      </c>
      <c r="B176" s="71">
        <v>1</v>
      </c>
      <c r="C176" s="67">
        <v>0</v>
      </c>
      <c r="D176" s="71">
        <v>23</v>
      </c>
      <c r="E176" s="67">
        <v>0</v>
      </c>
      <c r="F176" s="67">
        <v>8280</v>
      </c>
      <c r="G176" s="67">
        <v>1094.33</v>
      </c>
      <c r="H176" s="67">
        <v>1094.33</v>
      </c>
      <c r="I176" s="67">
        <v>367.87</v>
      </c>
      <c r="J176" s="67">
        <v>91.97</v>
      </c>
      <c r="K176" s="67">
        <v>0</v>
      </c>
      <c r="L176" s="67">
        <v>57.51</v>
      </c>
      <c r="M176" s="67">
        <v>634.49</v>
      </c>
      <c r="N176" s="67">
        <v>0</v>
      </c>
      <c r="O176" s="67">
        <v>0</v>
      </c>
      <c r="P176" s="67">
        <v>634.49</v>
      </c>
    </row>
    <row r="177" spans="1:16" x14ac:dyDescent="0.25">
      <c r="A177" s="62" t="s">
        <v>145</v>
      </c>
      <c r="B177" s="71">
        <v>1</v>
      </c>
      <c r="C177" s="67">
        <v>0</v>
      </c>
      <c r="D177" s="71">
        <v>0</v>
      </c>
      <c r="E177" s="67">
        <v>0</v>
      </c>
      <c r="F177" s="67">
        <v>131950</v>
      </c>
      <c r="G177" s="67">
        <v>769.66</v>
      </c>
      <c r="H177" s="67">
        <v>769.66</v>
      </c>
      <c r="I177" s="67">
        <v>217.83</v>
      </c>
      <c r="J177" s="67">
        <v>43.56</v>
      </c>
      <c r="K177" s="67">
        <v>0</v>
      </c>
      <c r="L177" s="67">
        <v>0</v>
      </c>
      <c r="M177" s="67">
        <v>508.27</v>
      </c>
      <c r="N177" s="67">
        <v>0</v>
      </c>
      <c r="O177" s="67">
        <v>0</v>
      </c>
      <c r="P177" s="67">
        <v>508.27</v>
      </c>
    </row>
    <row r="178" spans="1:16" x14ac:dyDescent="0.25">
      <c r="A178" s="62" t="s">
        <v>135</v>
      </c>
      <c r="B178" s="71">
        <v>12047</v>
      </c>
      <c r="C178" s="67">
        <v>0</v>
      </c>
      <c r="D178" s="71">
        <v>323800</v>
      </c>
      <c r="E178" s="67">
        <v>0</v>
      </c>
      <c r="F178" s="67">
        <v>31769590.07</v>
      </c>
      <c r="G178" s="67">
        <v>2947639.11</v>
      </c>
      <c r="H178" s="67">
        <v>244.68</v>
      </c>
      <c r="I178" s="67">
        <v>420261.05</v>
      </c>
      <c r="J178" s="67">
        <v>126386.77</v>
      </c>
      <c r="K178" s="67">
        <v>0</v>
      </c>
      <c r="L178" s="87">
        <v>-208842.99</v>
      </c>
      <c r="M178" s="67">
        <v>2400991.29</v>
      </c>
      <c r="N178" s="67">
        <v>16.21</v>
      </c>
      <c r="O178" s="67">
        <v>50.72</v>
      </c>
      <c r="P178" s="67">
        <v>2401058.2200000002</v>
      </c>
    </row>
    <row r="179" spans="1:16" x14ac:dyDescent="0.25">
      <c r="A179" s="62" t="s">
        <v>136</v>
      </c>
      <c r="B179" s="71">
        <v>1727</v>
      </c>
      <c r="C179" s="67">
        <v>0</v>
      </c>
      <c r="D179" s="71">
        <v>6465</v>
      </c>
      <c r="E179" s="67">
        <v>0</v>
      </c>
      <c r="F179" s="67">
        <v>1233832.29</v>
      </c>
      <c r="G179" s="67">
        <v>40334.54</v>
      </c>
      <c r="H179" s="67">
        <v>23.36</v>
      </c>
      <c r="I179" s="67">
        <v>873.38</v>
      </c>
      <c r="J179" s="67">
        <v>261.94</v>
      </c>
      <c r="K179" s="67">
        <v>0</v>
      </c>
      <c r="L179" s="67">
        <v>15018.76</v>
      </c>
      <c r="M179" s="67">
        <v>39199.22</v>
      </c>
      <c r="N179" s="67">
        <v>0</v>
      </c>
      <c r="O179" s="67">
        <v>0</v>
      </c>
      <c r="P179" s="67">
        <v>39199.22</v>
      </c>
    </row>
    <row r="180" spans="1:16" x14ac:dyDescent="0.25">
      <c r="A180" s="62" t="s">
        <v>137</v>
      </c>
      <c r="B180" s="71">
        <v>15</v>
      </c>
      <c r="C180" s="67">
        <v>0</v>
      </c>
      <c r="D180" s="71">
        <v>84752</v>
      </c>
      <c r="E180" s="67">
        <v>0</v>
      </c>
      <c r="F180" s="67">
        <v>50851.199999999997</v>
      </c>
      <c r="G180" s="67">
        <v>3953.64</v>
      </c>
      <c r="H180" s="67">
        <v>263.58</v>
      </c>
      <c r="I180" s="67">
        <v>174</v>
      </c>
      <c r="J180" s="67">
        <v>52.2</v>
      </c>
      <c r="K180" s="67">
        <v>0</v>
      </c>
      <c r="L180" s="67">
        <v>570.02</v>
      </c>
      <c r="M180" s="67">
        <v>3727.44</v>
      </c>
      <c r="N180" s="67">
        <v>0</v>
      </c>
      <c r="O180" s="67">
        <v>0</v>
      </c>
      <c r="P180" s="67">
        <v>3727.44</v>
      </c>
    </row>
    <row r="181" spans="1:16" x14ac:dyDescent="0.25">
      <c r="A181" s="62" t="s">
        <v>138</v>
      </c>
      <c r="B181" s="71">
        <v>2441</v>
      </c>
      <c r="C181" s="67">
        <v>0</v>
      </c>
      <c r="D181" s="71">
        <v>32222</v>
      </c>
      <c r="E181" s="67">
        <v>0</v>
      </c>
      <c r="F181" s="67">
        <v>816795.91</v>
      </c>
      <c r="G181" s="67">
        <v>84660.52</v>
      </c>
      <c r="H181" s="67">
        <v>34.68</v>
      </c>
      <c r="I181" s="67">
        <v>2739.06</v>
      </c>
      <c r="J181" s="67">
        <v>821.7</v>
      </c>
      <c r="K181" s="67">
        <v>0</v>
      </c>
      <c r="L181" s="67">
        <v>9098.1</v>
      </c>
      <c r="M181" s="67">
        <v>81099.759999999995</v>
      </c>
      <c r="N181" s="67">
        <v>0</v>
      </c>
      <c r="O181" s="67">
        <v>0</v>
      </c>
      <c r="P181" s="67">
        <v>81099.759999999995</v>
      </c>
    </row>
    <row r="182" spans="1:16" x14ac:dyDescent="0.25">
      <c r="A182" s="62" t="s">
        <v>139</v>
      </c>
      <c r="B182" s="71">
        <v>1</v>
      </c>
      <c r="C182" s="67">
        <v>0</v>
      </c>
      <c r="D182" s="71">
        <v>0</v>
      </c>
      <c r="E182" s="67">
        <v>0</v>
      </c>
      <c r="F182" s="67">
        <v>24000</v>
      </c>
      <c r="G182" s="67">
        <v>1284.24</v>
      </c>
      <c r="H182" s="67">
        <v>1284.24</v>
      </c>
      <c r="I182" s="67">
        <v>30.4</v>
      </c>
      <c r="J182" s="67">
        <v>9.1199999999999992</v>
      </c>
      <c r="K182" s="67">
        <v>0</v>
      </c>
      <c r="L182" s="87">
        <v>-295.92</v>
      </c>
      <c r="M182" s="67">
        <v>1244.72</v>
      </c>
      <c r="N182" s="67">
        <v>0</v>
      </c>
      <c r="O182" s="67">
        <v>0</v>
      </c>
      <c r="P182" s="67">
        <v>1244.72</v>
      </c>
    </row>
    <row r="183" spans="1:16" x14ac:dyDescent="0.25">
      <c r="A183" s="62" t="s">
        <v>140</v>
      </c>
      <c r="B183" s="71">
        <v>2</v>
      </c>
      <c r="C183" s="67">
        <v>0</v>
      </c>
      <c r="D183" s="71">
        <v>7178</v>
      </c>
      <c r="E183" s="67">
        <v>0</v>
      </c>
      <c r="F183" s="67">
        <v>15073.8</v>
      </c>
      <c r="G183" s="67">
        <v>399.57</v>
      </c>
      <c r="H183" s="67">
        <v>199.79</v>
      </c>
      <c r="I183" s="67">
        <v>33.799999999999997</v>
      </c>
      <c r="J183" s="67">
        <v>10.14</v>
      </c>
      <c r="K183" s="67">
        <v>0</v>
      </c>
      <c r="L183" s="67">
        <v>53.61</v>
      </c>
      <c r="M183" s="67">
        <v>355.63</v>
      </c>
      <c r="N183" s="67">
        <v>0</v>
      </c>
      <c r="O183" s="67">
        <v>0</v>
      </c>
      <c r="P183" s="67">
        <v>355.63</v>
      </c>
    </row>
    <row r="184" spans="1:16" x14ac:dyDescent="0.25">
      <c r="A184" s="62" t="s">
        <v>141</v>
      </c>
      <c r="B184" s="71">
        <v>45</v>
      </c>
      <c r="C184" s="67">
        <v>0</v>
      </c>
      <c r="D184" s="71">
        <v>942</v>
      </c>
      <c r="E184" s="67">
        <v>0</v>
      </c>
      <c r="F184" s="67">
        <v>31117.07</v>
      </c>
      <c r="G184" s="67">
        <v>4585.17</v>
      </c>
      <c r="H184" s="67">
        <v>101.89</v>
      </c>
      <c r="I184" s="67">
        <v>124.46</v>
      </c>
      <c r="J184" s="67">
        <v>37.35</v>
      </c>
      <c r="K184" s="67">
        <v>0</v>
      </c>
      <c r="L184" s="67">
        <v>494.67</v>
      </c>
      <c r="M184" s="67">
        <v>4423.3599999999997</v>
      </c>
      <c r="N184" s="67">
        <v>0</v>
      </c>
      <c r="O184" s="67">
        <v>0</v>
      </c>
      <c r="P184" s="67">
        <v>4423.3599999999997</v>
      </c>
    </row>
    <row r="185" spans="1:16" ht="15.75" thickBot="1" x14ac:dyDescent="0.3">
      <c r="A185" s="63" t="s">
        <v>142</v>
      </c>
      <c r="B185" s="72">
        <v>1</v>
      </c>
      <c r="C185" s="68">
        <v>0</v>
      </c>
      <c r="D185" s="72">
        <v>600</v>
      </c>
      <c r="E185" s="73">
        <v>0</v>
      </c>
      <c r="F185" s="73">
        <v>630</v>
      </c>
      <c r="G185" s="73">
        <v>24.86</v>
      </c>
      <c r="H185" s="73">
        <v>24.86</v>
      </c>
      <c r="I185" s="73">
        <v>0</v>
      </c>
      <c r="J185" s="73">
        <v>0</v>
      </c>
      <c r="K185" s="73">
        <v>0</v>
      </c>
      <c r="L185" s="87">
        <v>-5.73</v>
      </c>
      <c r="M185" s="73">
        <v>24.86</v>
      </c>
      <c r="N185" s="73">
        <v>0</v>
      </c>
      <c r="O185" s="73">
        <v>0</v>
      </c>
      <c r="P185" s="73">
        <v>24.86</v>
      </c>
    </row>
    <row r="186" spans="1:16" ht="16.5" thickTop="1" thickBot="1" x14ac:dyDescent="0.3">
      <c r="A186" s="19" t="s">
        <v>51</v>
      </c>
      <c r="B186" s="46">
        <f>SUM(B155:B185)</f>
        <v>19621</v>
      </c>
      <c r="C186" s="92">
        <f t="shared" ref="C186:J186" si="5">SUM(C155:C185)</f>
        <v>2273.5200000000004</v>
      </c>
      <c r="D186" s="46">
        <f t="shared" si="5"/>
        <v>660068</v>
      </c>
      <c r="E186" s="46">
        <f t="shared" si="5"/>
        <v>69375304</v>
      </c>
      <c r="F186" s="92">
        <f t="shared" si="5"/>
        <v>254947095.57999998</v>
      </c>
      <c r="G186" s="92">
        <f t="shared" si="5"/>
        <v>11381831.789999997</v>
      </c>
      <c r="H186" s="92">
        <f>G186/B186</f>
        <v>580.08418480199771</v>
      </c>
      <c r="I186" s="92">
        <f t="shared" si="5"/>
        <v>2855494.71</v>
      </c>
      <c r="J186" s="92">
        <f t="shared" si="5"/>
        <v>739569.89999999991</v>
      </c>
      <c r="K186" s="47">
        <v>0</v>
      </c>
      <c r="L186" s="47">
        <f>SUM(L155:L185)</f>
        <v>527001.17000000004</v>
      </c>
      <c r="M186" s="47">
        <f>SUM(M155:M185)</f>
        <v>7786767.459999999</v>
      </c>
      <c r="N186" s="47">
        <f>SUM(N155:N185)</f>
        <v>259.88</v>
      </c>
      <c r="O186" s="47">
        <f>SUM(O155:O185)</f>
        <v>589.17000000000007</v>
      </c>
      <c r="P186" s="47">
        <f>SUM(P155:P185)</f>
        <v>7787616.5099999998</v>
      </c>
    </row>
    <row r="187" spans="1:16" ht="15.75" thickTop="1" x14ac:dyDescent="0.25">
      <c r="A187" s="17" t="s">
        <v>103</v>
      </c>
      <c r="B187" s="21"/>
    </row>
    <row r="188" spans="1:16" x14ac:dyDescent="0.25">
      <c r="A188" s="17" t="s">
        <v>161</v>
      </c>
      <c r="B188" s="17"/>
    </row>
    <row r="190" spans="1:16" s="155" customFormat="1" ht="15.75" x14ac:dyDescent="0.25">
      <c r="A190" s="153" t="s">
        <v>173</v>
      </c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</row>
    <row r="191" spans="1:16" s="155" customFormat="1" ht="15.75" x14ac:dyDescent="0.25">
      <c r="A191" s="153" t="s">
        <v>38</v>
      </c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</row>
    <row r="193" spans="1:16" s="156" customFormat="1" ht="75.75" customHeight="1" thickBot="1" x14ac:dyDescent="0.3">
      <c r="A193" s="74" t="s">
        <v>106</v>
      </c>
      <c r="B193" s="74" t="s">
        <v>39</v>
      </c>
      <c r="C193" s="74" t="s">
        <v>53</v>
      </c>
      <c r="D193" s="74" t="s">
        <v>40</v>
      </c>
      <c r="E193" s="74" t="s">
        <v>54</v>
      </c>
      <c r="F193" s="74" t="s">
        <v>42</v>
      </c>
      <c r="G193" s="74" t="s">
        <v>107</v>
      </c>
      <c r="H193" s="74" t="s">
        <v>44</v>
      </c>
      <c r="I193" s="74" t="s">
        <v>45</v>
      </c>
      <c r="J193" s="74" t="s">
        <v>46</v>
      </c>
      <c r="K193" s="74" t="s">
        <v>47</v>
      </c>
      <c r="L193" s="74" t="s">
        <v>48</v>
      </c>
      <c r="M193" s="74" t="s">
        <v>49</v>
      </c>
      <c r="N193" s="74" t="s">
        <v>109</v>
      </c>
      <c r="O193" s="74" t="s">
        <v>110</v>
      </c>
      <c r="P193" s="74" t="s">
        <v>50</v>
      </c>
    </row>
    <row r="194" spans="1:16" s="61" customFormat="1" ht="15.75" thickTop="1" x14ac:dyDescent="0.25">
      <c r="A194" s="237" t="s">
        <v>111</v>
      </c>
      <c r="B194" s="238"/>
      <c r="C194" s="238"/>
      <c r="D194" s="238"/>
      <c r="E194" s="238"/>
      <c r="F194" s="238"/>
      <c r="G194" s="238"/>
      <c r="H194" s="238"/>
      <c r="I194" s="238"/>
      <c r="J194" s="238"/>
      <c r="K194" s="238"/>
      <c r="L194" s="238"/>
      <c r="M194" s="238"/>
      <c r="N194" s="238"/>
      <c r="O194" s="238"/>
      <c r="P194" s="238"/>
    </row>
    <row r="195" spans="1:16" x14ac:dyDescent="0.25">
      <c r="A195" s="154" t="s">
        <v>115</v>
      </c>
      <c r="B195" s="123">
        <v>11</v>
      </c>
      <c r="C195" s="122">
        <v>33.1</v>
      </c>
      <c r="D195" s="121">
        <v>0</v>
      </c>
      <c r="E195" s="138">
        <v>440382</v>
      </c>
      <c r="F195" s="122">
        <v>3567266.85</v>
      </c>
      <c r="G195" s="122">
        <v>22914.03</v>
      </c>
      <c r="H195" s="122">
        <v>2083.09</v>
      </c>
      <c r="I195" s="122">
        <v>5323.31</v>
      </c>
      <c r="J195" s="122">
        <v>2662.9</v>
      </c>
      <c r="K195" s="122">
        <v>0</v>
      </c>
      <c r="L195" s="122">
        <v>5837.41</v>
      </c>
      <c r="M195" s="122">
        <v>14927.82</v>
      </c>
      <c r="N195" s="122">
        <v>0</v>
      </c>
      <c r="O195" s="122">
        <v>0</v>
      </c>
      <c r="P195" s="122">
        <v>14927.82</v>
      </c>
    </row>
    <row r="196" spans="1:16" x14ac:dyDescent="0.25">
      <c r="A196" s="62" t="s">
        <v>174</v>
      </c>
      <c r="B196" s="126">
        <v>1</v>
      </c>
      <c r="C196" s="67">
        <v>1.5</v>
      </c>
      <c r="D196" s="71">
        <v>0</v>
      </c>
      <c r="E196" s="134">
        <v>25000</v>
      </c>
      <c r="F196" s="67">
        <v>3750</v>
      </c>
      <c r="G196" s="67">
        <v>81.5</v>
      </c>
      <c r="H196" s="67">
        <v>81.5</v>
      </c>
      <c r="I196" s="67">
        <v>14.6</v>
      </c>
      <c r="J196" s="67">
        <v>5.55</v>
      </c>
      <c r="K196" s="67">
        <v>0</v>
      </c>
      <c r="L196" s="67">
        <v>0</v>
      </c>
      <c r="M196" s="67">
        <v>61.35</v>
      </c>
      <c r="N196" s="67">
        <v>0</v>
      </c>
      <c r="O196" s="67">
        <v>0</v>
      </c>
      <c r="P196" s="67">
        <v>61.35</v>
      </c>
    </row>
    <row r="197" spans="1:16" x14ac:dyDescent="0.25">
      <c r="A197" s="62" t="s">
        <v>133</v>
      </c>
      <c r="B197" s="126">
        <v>5</v>
      </c>
      <c r="C197" s="67">
        <v>23.52</v>
      </c>
      <c r="D197" s="71">
        <v>0</v>
      </c>
      <c r="E197" s="134">
        <v>16950</v>
      </c>
      <c r="F197" s="67">
        <v>127125</v>
      </c>
      <c r="G197" s="67">
        <v>4528.16</v>
      </c>
      <c r="H197" s="67">
        <v>905.63</v>
      </c>
      <c r="I197" s="67">
        <v>1029.69</v>
      </c>
      <c r="J197" s="67">
        <v>515.04999999999995</v>
      </c>
      <c r="K197" s="67">
        <v>0</v>
      </c>
      <c r="L197" s="67">
        <v>65.03</v>
      </c>
      <c r="M197" s="67">
        <v>2983.42</v>
      </c>
      <c r="N197" s="67">
        <v>3.86</v>
      </c>
      <c r="O197" s="67">
        <v>30</v>
      </c>
      <c r="P197" s="67">
        <v>3017.28</v>
      </c>
    </row>
    <row r="198" spans="1:16" x14ac:dyDescent="0.25">
      <c r="A198" s="62" t="s">
        <v>131</v>
      </c>
      <c r="B198" s="126">
        <v>7</v>
      </c>
      <c r="C198" s="67">
        <v>55.6</v>
      </c>
      <c r="D198" s="71">
        <v>0</v>
      </c>
      <c r="E198" s="134">
        <v>806185</v>
      </c>
      <c r="F198" s="67">
        <v>1169969.75</v>
      </c>
      <c r="G198" s="67">
        <v>35581.74</v>
      </c>
      <c r="H198" s="67">
        <v>5083.1099999999997</v>
      </c>
      <c r="I198" s="67">
        <v>5277.5</v>
      </c>
      <c r="J198" s="67">
        <v>2638.95</v>
      </c>
      <c r="K198" s="67">
        <v>0</v>
      </c>
      <c r="L198" s="67">
        <v>1612.75</v>
      </c>
      <c r="M198" s="67">
        <v>27665.29</v>
      </c>
      <c r="N198" s="67">
        <v>0</v>
      </c>
      <c r="O198" s="67">
        <v>0</v>
      </c>
      <c r="P198" s="67">
        <v>27665.29</v>
      </c>
    </row>
    <row r="199" spans="1:16" x14ac:dyDescent="0.25">
      <c r="A199" s="62" t="s">
        <v>167</v>
      </c>
      <c r="B199" s="126">
        <v>1</v>
      </c>
      <c r="C199" s="67">
        <v>1.88</v>
      </c>
      <c r="D199" s="71">
        <v>0</v>
      </c>
      <c r="E199" s="134">
        <v>10000</v>
      </c>
      <c r="F199" s="67">
        <v>2700</v>
      </c>
      <c r="G199" s="67">
        <v>41.76</v>
      </c>
      <c r="H199" s="67">
        <v>41.76</v>
      </c>
      <c r="I199" s="67">
        <v>0</v>
      </c>
      <c r="J199" s="67">
        <v>0</v>
      </c>
      <c r="K199" s="67">
        <v>0</v>
      </c>
      <c r="L199" s="67">
        <v>0</v>
      </c>
      <c r="M199" s="67">
        <v>41.76</v>
      </c>
      <c r="N199" s="67">
        <v>0</v>
      </c>
      <c r="O199" s="67">
        <v>0</v>
      </c>
      <c r="P199" s="67">
        <v>41.76</v>
      </c>
    </row>
    <row r="200" spans="1:16" x14ac:dyDescent="0.25">
      <c r="A200" s="62" t="s">
        <v>114</v>
      </c>
      <c r="B200" s="126">
        <v>121</v>
      </c>
      <c r="C200" s="67">
        <v>2037.68</v>
      </c>
      <c r="D200" s="71">
        <v>0</v>
      </c>
      <c r="E200" s="134">
        <v>81705066</v>
      </c>
      <c r="F200" s="67">
        <v>2610773.7000000002</v>
      </c>
      <c r="G200" s="67">
        <v>30345.35</v>
      </c>
      <c r="H200" s="67">
        <v>250.79</v>
      </c>
      <c r="I200" s="67">
        <v>8716.94</v>
      </c>
      <c r="J200" s="67">
        <v>2662.22</v>
      </c>
      <c r="K200" s="67">
        <v>0</v>
      </c>
      <c r="L200" s="67">
        <v>0</v>
      </c>
      <c r="M200" s="67">
        <v>18966.189999999999</v>
      </c>
      <c r="N200" s="67">
        <v>0</v>
      </c>
      <c r="O200" s="67">
        <v>0</v>
      </c>
      <c r="P200" s="67">
        <v>18966.189999999999</v>
      </c>
    </row>
    <row r="201" spans="1:16" x14ac:dyDescent="0.25">
      <c r="A201" s="62" t="s">
        <v>128</v>
      </c>
      <c r="B201" s="126">
        <v>4</v>
      </c>
      <c r="C201" s="67">
        <v>22.41</v>
      </c>
      <c r="D201" s="71">
        <v>0</v>
      </c>
      <c r="E201" s="134">
        <v>0</v>
      </c>
      <c r="F201" s="67">
        <v>43138</v>
      </c>
      <c r="G201" s="67">
        <v>583.4</v>
      </c>
      <c r="H201" s="67">
        <v>145.85</v>
      </c>
      <c r="I201" s="67">
        <v>0</v>
      </c>
      <c r="J201" s="67">
        <v>0</v>
      </c>
      <c r="K201" s="67">
        <v>0</v>
      </c>
      <c r="L201" s="67">
        <v>0</v>
      </c>
      <c r="M201" s="67">
        <v>583.4</v>
      </c>
      <c r="N201" s="67">
        <v>0</v>
      </c>
      <c r="O201" s="67">
        <v>0</v>
      </c>
      <c r="P201" s="67">
        <v>583.4</v>
      </c>
    </row>
    <row r="202" spans="1:16" x14ac:dyDescent="0.25">
      <c r="A202" s="62" t="s">
        <v>127</v>
      </c>
      <c r="B202" s="126">
        <v>1</v>
      </c>
      <c r="C202" s="67">
        <v>0.14000000000000001</v>
      </c>
      <c r="D202" s="71">
        <v>0</v>
      </c>
      <c r="E202" s="134">
        <v>0</v>
      </c>
      <c r="F202" s="67">
        <v>118840</v>
      </c>
      <c r="G202" s="67">
        <v>638.25</v>
      </c>
      <c r="H202" s="67">
        <v>638.25</v>
      </c>
      <c r="I202" s="67">
        <v>328.79</v>
      </c>
      <c r="J202" s="67">
        <v>86.07</v>
      </c>
      <c r="K202" s="67">
        <v>0</v>
      </c>
      <c r="L202" s="67">
        <v>424.83</v>
      </c>
      <c r="M202" s="67">
        <v>223.39</v>
      </c>
      <c r="N202" s="67">
        <v>0</v>
      </c>
      <c r="O202" s="67">
        <v>0</v>
      </c>
      <c r="P202" s="67">
        <v>223.39</v>
      </c>
    </row>
    <row r="203" spans="1:16" x14ac:dyDescent="0.25">
      <c r="A203" s="62" t="s">
        <v>132</v>
      </c>
      <c r="B203" s="126">
        <v>4</v>
      </c>
      <c r="C203" s="67">
        <v>20.059999999999999</v>
      </c>
      <c r="D203" s="71">
        <v>0</v>
      </c>
      <c r="E203" s="134">
        <v>0</v>
      </c>
      <c r="F203" s="67">
        <v>39907.440000000002</v>
      </c>
      <c r="G203" s="67">
        <v>990.67</v>
      </c>
      <c r="H203" s="67">
        <v>247.67</v>
      </c>
      <c r="I203" s="67">
        <v>110.1</v>
      </c>
      <c r="J203" s="67">
        <v>22.13</v>
      </c>
      <c r="K203" s="67">
        <v>0</v>
      </c>
      <c r="L203" s="87">
        <v>247.32</v>
      </c>
      <c r="M203" s="67">
        <v>858.44</v>
      </c>
      <c r="N203" s="67">
        <v>0</v>
      </c>
      <c r="O203" s="67">
        <v>0</v>
      </c>
      <c r="P203" s="67">
        <v>858.44</v>
      </c>
    </row>
    <row r="204" spans="1:16" x14ac:dyDescent="0.25">
      <c r="A204" s="62" t="s">
        <v>129</v>
      </c>
      <c r="B204" s="126">
        <v>18</v>
      </c>
      <c r="C204" s="67">
        <v>22.15</v>
      </c>
      <c r="D204" s="71">
        <v>0</v>
      </c>
      <c r="E204" s="134">
        <v>120636</v>
      </c>
      <c r="F204" s="67">
        <v>1002056</v>
      </c>
      <c r="G204" s="67">
        <v>21370.61</v>
      </c>
      <c r="H204" s="67">
        <v>1187.26</v>
      </c>
      <c r="I204" s="67">
        <v>8515.98</v>
      </c>
      <c r="J204" s="67">
        <v>2306.34</v>
      </c>
      <c r="K204" s="67">
        <v>0</v>
      </c>
      <c r="L204" s="67">
        <v>1133.33</v>
      </c>
      <c r="M204" s="67">
        <v>10548.29</v>
      </c>
      <c r="N204" s="67">
        <v>0</v>
      </c>
      <c r="O204" s="67">
        <v>0</v>
      </c>
      <c r="P204" s="67">
        <v>10548.29</v>
      </c>
    </row>
    <row r="205" spans="1:16" x14ac:dyDescent="0.25">
      <c r="A205" s="62" t="s">
        <v>175</v>
      </c>
      <c r="B205" s="126">
        <v>2801</v>
      </c>
      <c r="C205" s="67">
        <v>0</v>
      </c>
      <c r="D205" s="71">
        <v>182165</v>
      </c>
      <c r="E205" s="134">
        <v>0</v>
      </c>
      <c r="F205" s="67">
        <v>209912225.09</v>
      </c>
      <c r="G205" s="67">
        <v>8053408.8099999996</v>
      </c>
      <c r="H205" s="67">
        <v>2875.19</v>
      </c>
      <c r="I205" s="67">
        <v>2332123.04</v>
      </c>
      <c r="J205" s="67">
        <v>583040.63</v>
      </c>
      <c r="K205" s="67">
        <v>0</v>
      </c>
      <c r="L205" s="67">
        <v>581958.38</v>
      </c>
      <c r="M205" s="67">
        <v>5138245.1399999997</v>
      </c>
      <c r="N205" s="67">
        <v>282.77999999999997</v>
      </c>
      <c r="O205" s="67">
        <v>525.85</v>
      </c>
      <c r="P205" s="67">
        <v>5139053.7699999996</v>
      </c>
    </row>
    <row r="206" spans="1:16" x14ac:dyDescent="0.25">
      <c r="A206" s="62" t="s">
        <v>121</v>
      </c>
      <c r="B206" s="126">
        <v>27</v>
      </c>
      <c r="C206" s="67">
        <v>0</v>
      </c>
      <c r="D206" s="71">
        <v>1834</v>
      </c>
      <c r="E206" s="134">
        <v>0</v>
      </c>
      <c r="F206" s="67">
        <v>1291959.8400000001</v>
      </c>
      <c r="G206" s="67">
        <v>81698.14</v>
      </c>
      <c r="H206" s="67">
        <v>3025.86</v>
      </c>
      <c r="I206" s="67">
        <v>21178.57</v>
      </c>
      <c r="J206" s="67">
        <v>6353.63</v>
      </c>
      <c r="K206" s="67">
        <v>0</v>
      </c>
      <c r="L206" s="87">
        <v>-65.489999999999995</v>
      </c>
      <c r="M206" s="67">
        <v>54165.94</v>
      </c>
      <c r="N206" s="67">
        <v>2.11</v>
      </c>
      <c r="O206" s="67">
        <v>5.79</v>
      </c>
      <c r="P206" s="67">
        <v>54173.84</v>
      </c>
    </row>
    <row r="207" spans="1:16" x14ac:dyDescent="0.25">
      <c r="A207" s="62" t="s">
        <v>119</v>
      </c>
      <c r="B207" s="126">
        <v>118</v>
      </c>
      <c r="C207" s="67">
        <v>0</v>
      </c>
      <c r="D207" s="71">
        <v>4521</v>
      </c>
      <c r="E207" s="134">
        <v>0</v>
      </c>
      <c r="F207" s="67">
        <v>489642.68</v>
      </c>
      <c r="G207" s="67">
        <v>5421.67</v>
      </c>
      <c r="H207" s="67">
        <v>45.95</v>
      </c>
      <c r="I207" s="67">
        <v>938.98</v>
      </c>
      <c r="J207" s="67">
        <v>281.76</v>
      </c>
      <c r="K207" s="67">
        <v>0</v>
      </c>
      <c r="L207" s="67">
        <v>917.51</v>
      </c>
      <c r="M207" s="67">
        <v>4200.93</v>
      </c>
      <c r="N207" s="67">
        <v>0</v>
      </c>
      <c r="O207" s="67">
        <v>0</v>
      </c>
      <c r="P207" s="67">
        <v>4200.93</v>
      </c>
    </row>
    <row r="208" spans="1:16" x14ac:dyDescent="0.25">
      <c r="A208" s="62" t="s">
        <v>118</v>
      </c>
      <c r="B208" s="126">
        <v>96</v>
      </c>
      <c r="C208" s="67">
        <v>0</v>
      </c>
      <c r="D208" s="71">
        <v>556</v>
      </c>
      <c r="E208" s="134">
        <v>0</v>
      </c>
      <c r="F208" s="67">
        <v>398939.98</v>
      </c>
      <c r="G208" s="67">
        <v>15702.11</v>
      </c>
      <c r="H208" s="67">
        <v>163.56</v>
      </c>
      <c r="I208" s="67">
        <v>2571.31</v>
      </c>
      <c r="J208" s="67">
        <v>771.57</v>
      </c>
      <c r="K208" s="67">
        <v>0</v>
      </c>
      <c r="L208" s="67">
        <v>3257.13</v>
      </c>
      <c r="M208" s="67">
        <v>12359.23</v>
      </c>
      <c r="N208" s="67">
        <v>0</v>
      </c>
      <c r="O208" s="67">
        <v>0</v>
      </c>
      <c r="P208" s="67">
        <v>12359.23</v>
      </c>
    </row>
    <row r="209" spans="1:16" x14ac:dyDescent="0.25">
      <c r="A209" s="62" t="s">
        <v>176</v>
      </c>
      <c r="B209" s="126">
        <v>1</v>
      </c>
      <c r="C209" s="67">
        <v>0</v>
      </c>
      <c r="D209" s="71">
        <v>20000</v>
      </c>
      <c r="E209" s="134">
        <v>0</v>
      </c>
      <c r="F209" s="67">
        <v>78200</v>
      </c>
      <c r="G209" s="67">
        <v>1832.36</v>
      </c>
      <c r="H209" s="67">
        <v>1832.36</v>
      </c>
      <c r="I209" s="67">
        <v>362.94</v>
      </c>
      <c r="J209" s="67">
        <v>90.76</v>
      </c>
      <c r="K209" s="67">
        <v>0</v>
      </c>
      <c r="L209" s="67">
        <v>0</v>
      </c>
      <c r="M209" s="67">
        <v>1378.66</v>
      </c>
      <c r="N209" s="67">
        <v>0</v>
      </c>
      <c r="O209" s="67">
        <v>0</v>
      </c>
      <c r="P209" s="67">
        <v>1378.66</v>
      </c>
    </row>
    <row r="210" spans="1:16" x14ac:dyDescent="0.25">
      <c r="A210" s="62" t="s">
        <v>120</v>
      </c>
      <c r="B210" s="126">
        <v>1</v>
      </c>
      <c r="C210" s="67">
        <v>0</v>
      </c>
      <c r="D210" s="71">
        <v>400</v>
      </c>
      <c r="E210" s="134">
        <v>0</v>
      </c>
      <c r="F210" s="67">
        <v>54000</v>
      </c>
      <c r="G210" s="67">
        <v>296.41000000000003</v>
      </c>
      <c r="H210" s="67">
        <v>296.41000000000003</v>
      </c>
      <c r="I210" s="67">
        <v>31.37</v>
      </c>
      <c r="J210" s="67">
        <v>6.27</v>
      </c>
      <c r="K210" s="67">
        <v>0</v>
      </c>
      <c r="L210" s="67">
        <v>0</v>
      </c>
      <c r="M210" s="67">
        <v>258.77</v>
      </c>
      <c r="N210" s="67">
        <v>0</v>
      </c>
      <c r="O210" s="67">
        <v>0</v>
      </c>
      <c r="P210" s="67">
        <v>258.77</v>
      </c>
    </row>
    <row r="211" spans="1:16" x14ac:dyDescent="0.25">
      <c r="A211" s="62" t="s">
        <v>177</v>
      </c>
      <c r="B211" s="129">
        <v>1</v>
      </c>
      <c r="C211" s="66">
        <v>0</v>
      </c>
      <c r="D211" s="70">
        <v>29</v>
      </c>
      <c r="E211" s="26">
        <v>0</v>
      </c>
      <c r="F211" s="66">
        <v>10440</v>
      </c>
      <c r="G211" s="66">
        <v>963.9</v>
      </c>
      <c r="H211" s="66">
        <v>963.9</v>
      </c>
      <c r="I211" s="66">
        <v>331.45</v>
      </c>
      <c r="J211" s="66">
        <v>82.87</v>
      </c>
      <c r="K211" s="66">
        <v>0</v>
      </c>
      <c r="L211" s="66">
        <v>50.66</v>
      </c>
      <c r="M211" s="66">
        <v>549.58000000000004</v>
      </c>
      <c r="N211" s="66">
        <v>0</v>
      </c>
      <c r="O211" s="66">
        <v>0</v>
      </c>
      <c r="P211" s="66">
        <v>549.58000000000004</v>
      </c>
    </row>
    <row r="212" spans="1:16" x14ac:dyDescent="0.25">
      <c r="A212" s="62" t="s">
        <v>145</v>
      </c>
      <c r="B212" s="126">
        <v>1</v>
      </c>
      <c r="C212" s="67">
        <v>0</v>
      </c>
      <c r="D212" s="71">
        <v>0</v>
      </c>
      <c r="E212" s="134">
        <v>0</v>
      </c>
      <c r="F212" s="67">
        <v>131950</v>
      </c>
      <c r="G212" s="67">
        <v>769.66</v>
      </c>
      <c r="H212" s="67">
        <v>769.66</v>
      </c>
      <c r="I212" s="67">
        <v>217.83</v>
      </c>
      <c r="J212" s="67">
        <v>43.56</v>
      </c>
      <c r="K212" s="67">
        <v>0</v>
      </c>
      <c r="L212" s="67">
        <v>0</v>
      </c>
      <c r="M212" s="67">
        <v>508.27</v>
      </c>
      <c r="N212" s="67">
        <v>0</v>
      </c>
      <c r="O212" s="67">
        <v>0</v>
      </c>
      <c r="P212" s="67">
        <v>508.27</v>
      </c>
    </row>
    <row r="213" spans="1:16" x14ac:dyDescent="0.25">
      <c r="A213" s="62" t="s">
        <v>135</v>
      </c>
      <c r="B213" s="126">
        <v>11428</v>
      </c>
      <c r="C213" s="67">
        <v>0</v>
      </c>
      <c r="D213" s="71">
        <v>317203</v>
      </c>
      <c r="E213" s="134">
        <v>0</v>
      </c>
      <c r="F213" s="67">
        <v>30874279.699999999</v>
      </c>
      <c r="G213" s="67">
        <v>2887019.84</v>
      </c>
      <c r="H213" s="67">
        <v>252.63</v>
      </c>
      <c r="I213" s="67">
        <v>411970.51</v>
      </c>
      <c r="J213" s="67">
        <v>123992.3</v>
      </c>
      <c r="K213" s="67">
        <v>0</v>
      </c>
      <c r="L213" s="87">
        <v>-178463.52</v>
      </c>
      <c r="M213" s="67">
        <v>2351057.0299999998</v>
      </c>
      <c r="N213" s="67">
        <v>9.9600000000000009</v>
      </c>
      <c r="O213" s="67">
        <v>31.35</v>
      </c>
      <c r="P213" s="67">
        <v>2351098.34</v>
      </c>
    </row>
    <row r="214" spans="1:16" x14ac:dyDescent="0.25">
      <c r="A214" s="62" t="s">
        <v>136</v>
      </c>
      <c r="B214" s="126">
        <v>1692</v>
      </c>
      <c r="C214" s="67">
        <v>0</v>
      </c>
      <c r="D214" s="71">
        <v>6407</v>
      </c>
      <c r="E214" s="134">
        <v>0</v>
      </c>
      <c r="F214" s="67">
        <v>1223707.8999999999</v>
      </c>
      <c r="G214" s="67">
        <v>40789.339999999997</v>
      </c>
      <c r="H214" s="67">
        <v>24.11</v>
      </c>
      <c r="I214" s="67">
        <v>1025.45</v>
      </c>
      <c r="J214" s="67">
        <v>307.57</v>
      </c>
      <c r="K214" s="67">
        <v>0</v>
      </c>
      <c r="L214" s="67">
        <v>15841.18</v>
      </c>
      <c r="M214" s="67">
        <v>39456.32</v>
      </c>
      <c r="N214" s="67">
        <v>0</v>
      </c>
      <c r="O214" s="67">
        <v>0</v>
      </c>
      <c r="P214" s="67">
        <v>39456.32</v>
      </c>
    </row>
    <row r="215" spans="1:16" ht="15" customHeight="1" x14ac:dyDescent="0.25">
      <c r="A215" s="62" t="s">
        <v>137</v>
      </c>
      <c r="B215" s="126">
        <v>15</v>
      </c>
      <c r="C215" s="67">
        <v>0</v>
      </c>
      <c r="D215" s="71">
        <v>86032</v>
      </c>
      <c r="E215" s="134">
        <v>0</v>
      </c>
      <c r="F215" s="67">
        <v>51619.199999999997</v>
      </c>
      <c r="G215" s="67">
        <v>4532.33</v>
      </c>
      <c r="H215" s="67">
        <v>302.16000000000003</v>
      </c>
      <c r="I215" s="67">
        <v>135.19999999999999</v>
      </c>
      <c r="J215" s="67">
        <v>40.56</v>
      </c>
      <c r="K215" s="67">
        <v>0</v>
      </c>
      <c r="L215" s="67">
        <v>228.96</v>
      </c>
      <c r="M215" s="67">
        <v>4356.57</v>
      </c>
      <c r="N215" s="67">
        <v>0</v>
      </c>
      <c r="O215" s="67">
        <v>0</v>
      </c>
      <c r="P215" s="67">
        <v>4356.57</v>
      </c>
    </row>
    <row r="216" spans="1:16" x14ac:dyDescent="0.25">
      <c r="A216" s="62" t="s">
        <v>138</v>
      </c>
      <c r="B216" s="126">
        <v>2317</v>
      </c>
      <c r="C216" s="67">
        <v>0</v>
      </c>
      <c r="D216" s="71">
        <v>28882</v>
      </c>
      <c r="E216" s="134">
        <v>0</v>
      </c>
      <c r="F216" s="67">
        <v>726857.62</v>
      </c>
      <c r="G216" s="67">
        <v>84176.6</v>
      </c>
      <c r="H216" s="67">
        <v>36.33</v>
      </c>
      <c r="I216" s="67">
        <v>2104.6</v>
      </c>
      <c r="J216" s="67">
        <v>631.38</v>
      </c>
      <c r="K216" s="67">
        <v>0</v>
      </c>
      <c r="L216" s="67">
        <v>9298.68</v>
      </c>
      <c r="M216" s="67">
        <v>81440.62</v>
      </c>
      <c r="N216" s="67">
        <v>0</v>
      </c>
      <c r="O216" s="67">
        <v>0</v>
      </c>
      <c r="P216" s="67">
        <v>81440.62</v>
      </c>
    </row>
    <row r="217" spans="1:16" x14ac:dyDescent="0.25">
      <c r="A217" s="62" t="s">
        <v>139</v>
      </c>
      <c r="B217" s="126">
        <v>1</v>
      </c>
      <c r="C217" s="67">
        <v>0</v>
      </c>
      <c r="D217" s="71">
        <v>0</v>
      </c>
      <c r="E217" s="134">
        <v>0</v>
      </c>
      <c r="F217" s="67">
        <v>24000</v>
      </c>
      <c r="G217" s="67">
        <v>1198.0999999999999</v>
      </c>
      <c r="H217" s="67">
        <v>1198.0999999999999</v>
      </c>
      <c r="I217" s="67">
        <v>30.4</v>
      </c>
      <c r="J217" s="67">
        <v>9.1199999999999992</v>
      </c>
      <c r="K217" s="67">
        <v>0</v>
      </c>
      <c r="L217" s="87">
        <v>-199.38</v>
      </c>
      <c r="M217" s="67">
        <v>1158.58</v>
      </c>
      <c r="N217" s="67">
        <v>0</v>
      </c>
      <c r="O217" s="67">
        <v>0</v>
      </c>
      <c r="P217" s="67">
        <v>1158.58</v>
      </c>
    </row>
    <row r="218" spans="1:16" x14ac:dyDescent="0.25">
      <c r="A218" s="62" t="s">
        <v>140</v>
      </c>
      <c r="B218" s="126">
        <v>3</v>
      </c>
      <c r="C218" s="67">
        <v>0</v>
      </c>
      <c r="D218" s="71">
        <v>14178</v>
      </c>
      <c r="E218" s="134">
        <v>0</v>
      </c>
      <c r="F218" s="67">
        <v>29773.8</v>
      </c>
      <c r="G218" s="67">
        <v>843.48</v>
      </c>
      <c r="H218" s="67">
        <v>281.16000000000003</v>
      </c>
      <c r="I218" s="67">
        <v>33.799999999999997</v>
      </c>
      <c r="J218" s="67">
        <v>10.14</v>
      </c>
      <c r="K218" s="67">
        <v>0</v>
      </c>
      <c r="L218" s="67">
        <v>57.84</v>
      </c>
      <c r="M218" s="67">
        <v>799.54</v>
      </c>
      <c r="N218" s="67">
        <v>0</v>
      </c>
      <c r="O218" s="67">
        <v>0</v>
      </c>
      <c r="P218" s="67">
        <v>799.54</v>
      </c>
    </row>
    <row r="219" spans="1:16" x14ac:dyDescent="0.25">
      <c r="A219" s="62" t="s">
        <v>141</v>
      </c>
      <c r="B219" s="126">
        <v>32</v>
      </c>
      <c r="C219" s="67">
        <v>0</v>
      </c>
      <c r="D219" s="71">
        <v>799</v>
      </c>
      <c r="E219" s="134">
        <v>0</v>
      </c>
      <c r="F219" s="67">
        <v>26895.599999999999</v>
      </c>
      <c r="G219" s="67">
        <v>4154.4399999999996</v>
      </c>
      <c r="H219" s="67">
        <v>129.83000000000001</v>
      </c>
      <c r="I219" s="67">
        <v>62.42</v>
      </c>
      <c r="J219" s="67">
        <v>18.73</v>
      </c>
      <c r="K219" s="67">
        <v>0</v>
      </c>
      <c r="L219" s="67">
        <v>268.31</v>
      </c>
      <c r="M219" s="67">
        <v>4073.29</v>
      </c>
      <c r="N219" s="67">
        <v>0</v>
      </c>
      <c r="O219" s="67">
        <v>0</v>
      </c>
      <c r="P219" s="67">
        <v>4073.29</v>
      </c>
    </row>
    <row r="220" spans="1:16" ht="15.75" thickBot="1" x14ac:dyDescent="0.3">
      <c r="A220" s="62" t="s">
        <v>142</v>
      </c>
      <c r="B220" s="126">
        <v>1</v>
      </c>
      <c r="C220" s="67">
        <v>0</v>
      </c>
      <c r="D220" s="71">
        <v>600</v>
      </c>
      <c r="E220" s="134">
        <v>0</v>
      </c>
      <c r="F220" s="67">
        <v>630</v>
      </c>
      <c r="G220" s="67">
        <v>47.8</v>
      </c>
      <c r="H220" s="67">
        <v>47.8</v>
      </c>
      <c r="I220" s="67">
        <v>0</v>
      </c>
      <c r="J220" s="67">
        <v>0</v>
      </c>
      <c r="K220" s="67">
        <v>0</v>
      </c>
      <c r="L220" s="87">
        <v>-28.64</v>
      </c>
      <c r="M220" s="67">
        <v>47.8</v>
      </c>
      <c r="N220" s="67">
        <v>0</v>
      </c>
      <c r="O220" s="67">
        <v>0</v>
      </c>
      <c r="P220" s="67">
        <v>47.8</v>
      </c>
    </row>
    <row r="221" spans="1:16" ht="16.5" thickTop="1" thickBot="1" x14ac:dyDescent="0.3">
      <c r="A221" s="19" t="s">
        <v>51</v>
      </c>
      <c r="B221" s="46">
        <f t="shared" ref="B221:G221" si="6">SUM(B195:B220)</f>
        <v>18708</v>
      </c>
      <c r="C221" s="92">
        <f t="shared" si="6"/>
        <v>2218.04</v>
      </c>
      <c r="D221" s="157">
        <f t="shared" si="6"/>
        <v>663606</v>
      </c>
      <c r="E221" s="157">
        <f t="shared" si="6"/>
        <v>83124219</v>
      </c>
      <c r="F221" s="92">
        <f t="shared" si="6"/>
        <v>254010648.15000001</v>
      </c>
      <c r="G221" s="92">
        <f t="shared" si="6"/>
        <v>11299930.460000001</v>
      </c>
      <c r="H221" s="92">
        <f>G221/B221</f>
        <v>604.01595360273689</v>
      </c>
      <c r="I221" s="92">
        <f t="shared" ref="I221:P221" si="7">SUM(I195:I220)</f>
        <v>2802434.7800000003</v>
      </c>
      <c r="J221" s="92">
        <f t="shared" si="7"/>
        <v>726580.06</v>
      </c>
      <c r="K221" s="92">
        <f t="shared" si="7"/>
        <v>0</v>
      </c>
      <c r="L221" s="92">
        <f t="shared" si="7"/>
        <v>442442.2900000001</v>
      </c>
      <c r="M221" s="92">
        <f t="shared" si="7"/>
        <v>7770915.6199999992</v>
      </c>
      <c r="N221" s="92">
        <f t="shared" si="7"/>
        <v>298.70999999999998</v>
      </c>
      <c r="O221" s="92">
        <f t="shared" si="7"/>
        <v>592.99</v>
      </c>
      <c r="P221" s="92">
        <f t="shared" si="7"/>
        <v>7771807.3199999994</v>
      </c>
    </row>
    <row r="222" spans="1:16" ht="15.75" thickTop="1" x14ac:dyDescent="0.25">
      <c r="A222" s="17" t="s">
        <v>103</v>
      </c>
      <c r="B222" s="21"/>
    </row>
    <row r="223" spans="1:16" x14ac:dyDescent="0.25">
      <c r="A223" s="17" t="s">
        <v>178</v>
      </c>
      <c r="B223" s="17"/>
    </row>
    <row r="227" spans="1:16" ht="15.75" customHeight="1" x14ac:dyDescent="0.25">
      <c r="A227" s="153" t="s">
        <v>181</v>
      </c>
      <c r="B227" s="153"/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</row>
    <row r="228" spans="1:16" ht="15.75" customHeight="1" x14ac:dyDescent="0.25">
      <c r="A228" s="153" t="s">
        <v>38</v>
      </c>
      <c r="B228" s="153"/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</row>
    <row r="230" spans="1:16" ht="52.5" customHeight="1" thickBot="1" x14ac:dyDescent="0.3">
      <c r="A230" s="173" t="s">
        <v>106</v>
      </c>
      <c r="B230" s="74" t="s">
        <v>39</v>
      </c>
      <c r="C230" s="74" t="s">
        <v>53</v>
      </c>
      <c r="D230" s="74" t="s">
        <v>40</v>
      </c>
      <c r="E230" s="175" t="s">
        <v>54</v>
      </c>
      <c r="F230" s="74" t="s">
        <v>42</v>
      </c>
      <c r="G230" s="74" t="s">
        <v>107</v>
      </c>
      <c r="H230" s="74" t="s">
        <v>44</v>
      </c>
      <c r="I230" s="74" t="s">
        <v>45</v>
      </c>
      <c r="J230" s="74" t="s">
        <v>46</v>
      </c>
      <c r="K230" s="74" t="s">
        <v>47</v>
      </c>
      <c r="L230" s="74" t="s">
        <v>48</v>
      </c>
      <c r="M230" s="74" t="s">
        <v>49</v>
      </c>
      <c r="N230" s="74" t="s">
        <v>109</v>
      </c>
      <c r="O230" s="74" t="s">
        <v>110</v>
      </c>
      <c r="P230" s="74" t="s">
        <v>50</v>
      </c>
    </row>
    <row r="231" spans="1:16" s="61" customFormat="1" ht="15.75" thickTop="1" x14ac:dyDescent="0.25">
      <c r="A231" s="237" t="s">
        <v>111</v>
      </c>
      <c r="B231" s="238"/>
      <c r="C231" s="238"/>
      <c r="D231" s="238"/>
      <c r="E231" s="238"/>
      <c r="F231" s="238"/>
      <c r="G231" s="238"/>
      <c r="H231" s="238"/>
      <c r="I231" s="238"/>
      <c r="J231" s="238"/>
      <c r="K231" s="238"/>
      <c r="L231" s="238"/>
      <c r="M231" s="238"/>
      <c r="N231" s="238"/>
      <c r="O231" s="238"/>
      <c r="P231" s="238"/>
    </row>
    <row r="232" spans="1:16" ht="15" customHeight="1" x14ac:dyDescent="0.25">
      <c r="A232" s="62" t="s">
        <v>134</v>
      </c>
      <c r="B232" s="123">
        <v>1</v>
      </c>
      <c r="C232" s="122">
        <v>6.56</v>
      </c>
      <c r="D232" s="121">
        <v>0</v>
      </c>
      <c r="E232" s="176">
        <v>125000</v>
      </c>
      <c r="F232" s="122">
        <v>41250</v>
      </c>
      <c r="G232" s="122">
        <v>1057.21</v>
      </c>
      <c r="H232" s="122">
        <v>1057.21</v>
      </c>
      <c r="I232" s="122">
        <v>104.59</v>
      </c>
      <c r="J232" s="122">
        <v>52.32</v>
      </c>
      <c r="K232" s="122">
        <v>0</v>
      </c>
      <c r="L232" s="122">
        <v>55.56</v>
      </c>
      <c r="M232" s="122">
        <v>900.3</v>
      </c>
      <c r="N232" s="122">
        <v>0</v>
      </c>
      <c r="O232" s="122">
        <v>0</v>
      </c>
      <c r="P232" s="122">
        <v>900.3</v>
      </c>
    </row>
    <row r="233" spans="1:16" ht="15" customHeight="1" x14ac:dyDescent="0.25">
      <c r="A233" s="62" t="s">
        <v>182</v>
      </c>
      <c r="B233" s="126">
        <v>1</v>
      </c>
      <c r="C233" s="67">
        <v>3.59</v>
      </c>
      <c r="D233" s="71">
        <v>0</v>
      </c>
      <c r="E233" s="177">
        <v>6292</v>
      </c>
      <c r="F233" s="67">
        <v>2768.48</v>
      </c>
      <c r="G233" s="67">
        <v>389.06</v>
      </c>
      <c r="H233" s="67">
        <v>389.06</v>
      </c>
      <c r="I233" s="67">
        <v>0</v>
      </c>
      <c r="J233" s="67">
        <v>0</v>
      </c>
      <c r="K233" s="67">
        <v>0</v>
      </c>
      <c r="L233" s="67">
        <v>0</v>
      </c>
      <c r="M233" s="67">
        <v>389.06</v>
      </c>
      <c r="N233" s="67">
        <v>0</v>
      </c>
      <c r="O233" s="67">
        <v>0</v>
      </c>
      <c r="P233" s="67">
        <v>389.06</v>
      </c>
    </row>
    <row r="234" spans="1:16" ht="15" customHeight="1" x14ac:dyDescent="0.25">
      <c r="A234" s="180" t="s">
        <v>115</v>
      </c>
      <c r="B234" s="126">
        <v>7</v>
      </c>
      <c r="C234" s="67">
        <v>23.99</v>
      </c>
      <c r="D234" s="71">
        <v>0</v>
      </c>
      <c r="E234" s="177">
        <v>256402</v>
      </c>
      <c r="F234" s="67">
        <v>2233338.75</v>
      </c>
      <c r="G234" s="67">
        <v>16667.82</v>
      </c>
      <c r="H234" s="67">
        <v>2381.12</v>
      </c>
      <c r="I234" s="67">
        <v>3923.19</v>
      </c>
      <c r="J234" s="67">
        <v>1962.49</v>
      </c>
      <c r="K234" s="67">
        <v>0</v>
      </c>
      <c r="L234" s="67">
        <v>2491.15</v>
      </c>
      <c r="M234" s="67">
        <v>10782.14</v>
      </c>
      <c r="N234" s="67">
        <v>0</v>
      </c>
      <c r="O234" s="67">
        <v>0</v>
      </c>
      <c r="P234" s="67">
        <v>10782.14</v>
      </c>
    </row>
    <row r="235" spans="1:16" ht="15" customHeight="1" x14ac:dyDescent="0.25">
      <c r="A235" s="62" t="s">
        <v>174</v>
      </c>
      <c r="B235" s="126">
        <v>2</v>
      </c>
      <c r="C235" s="67">
        <v>8.84</v>
      </c>
      <c r="D235" s="71">
        <v>0</v>
      </c>
      <c r="E235" s="177">
        <v>206800</v>
      </c>
      <c r="F235" s="67">
        <v>31020</v>
      </c>
      <c r="G235" s="67">
        <v>704.92</v>
      </c>
      <c r="H235" s="67">
        <v>352.46</v>
      </c>
      <c r="I235" s="67">
        <v>88.92</v>
      </c>
      <c r="J235" s="67">
        <v>33.79</v>
      </c>
      <c r="K235" s="67">
        <v>0</v>
      </c>
      <c r="L235" s="67">
        <v>0</v>
      </c>
      <c r="M235" s="67">
        <v>582.21</v>
      </c>
      <c r="N235" s="67">
        <v>0</v>
      </c>
      <c r="O235" s="67">
        <v>0</v>
      </c>
      <c r="P235" s="67">
        <v>582.21</v>
      </c>
    </row>
    <row r="236" spans="1:16" ht="15" customHeight="1" x14ac:dyDescent="0.25">
      <c r="A236" s="62" t="s">
        <v>133</v>
      </c>
      <c r="B236" s="126">
        <v>5</v>
      </c>
      <c r="C236" s="67">
        <v>25.23</v>
      </c>
      <c r="D236" s="71">
        <v>0</v>
      </c>
      <c r="E236" s="177">
        <v>18972</v>
      </c>
      <c r="F236" s="67">
        <v>141090</v>
      </c>
      <c r="G236" s="67">
        <v>4893.12</v>
      </c>
      <c r="H236" s="67">
        <v>978.62</v>
      </c>
      <c r="I236" s="67">
        <v>901.55</v>
      </c>
      <c r="J236" s="67">
        <v>450.92</v>
      </c>
      <c r="K236" s="67">
        <v>0</v>
      </c>
      <c r="L236" s="67">
        <v>0</v>
      </c>
      <c r="M236" s="67">
        <v>3540.65</v>
      </c>
      <c r="N236" s="67">
        <v>4.05</v>
      </c>
      <c r="O236" s="67">
        <v>30</v>
      </c>
      <c r="P236" s="67">
        <v>3574.7</v>
      </c>
    </row>
    <row r="237" spans="1:16" ht="15" customHeight="1" x14ac:dyDescent="0.25">
      <c r="A237" s="62" t="s">
        <v>114</v>
      </c>
      <c r="B237" s="126">
        <v>131</v>
      </c>
      <c r="C237" s="67">
        <v>2258.62</v>
      </c>
      <c r="D237" s="71">
        <v>0</v>
      </c>
      <c r="E237" s="177">
        <v>91573779</v>
      </c>
      <c r="F237" s="67">
        <v>2930360.93</v>
      </c>
      <c r="G237" s="67">
        <v>34042.29</v>
      </c>
      <c r="H237" s="67">
        <v>259.86</v>
      </c>
      <c r="I237" s="67">
        <v>9903.7099999999991</v>
      </c>
      <c r="J237" s="67">
        <v>3037.35</v>
      </c>
      <c r="K237" s="67">
        <v>0</v>
      </c>
      <c r="L237" s="67">
        <v>0</v>
      </c>
      <c r="M237" s="67">
        <v>21101.23</v>
      </c>
      <c r="N237" s="67">
        <v>0</v>
      </c>
      <c r="O237" s="67">
        <v>0</v>
      </c>
      <c r="P237" s="67">
        <v>21101.23</v>
      </c>
    </row>
    <row r="238" spans="1:16" ht="15" customHeight="1" x14ac:dyDescent="0.25">
      <c r="A238" s="62" t="s">
        <v>128</v>
      </c>
      <c r="B238" s="126">
        <v>1</v>
      </c>
      <c r="C238" s="67">
        <v>1.71</v>
      </c>
      <c r="D238" s="71">
        <v>0</v>
      </c>
      <c r="E238" s="177">
        <v>0</v>
      </c>
      <c r="F238" s="67">
        <v>4788</v>
      </c>
      <c r="G238" s="67">
        <v>117.46</v>
      </c>
      <c r="H238" s="67">
        <v>117.46</v>
      </c>
      <c r="I238" s="67">
        <v>0</v>
      </c>
      <c r="J238" s="67">
        <v>0</v>
      </c>
      <c r="K238" s="67">
        <v>0</v>
      </c>
      <c r="L238" s="67">
        <v>0</v>
      </c>
      <c r="M238" s="67">
        <v>117.46</v>
      </c>
      <c r="N238" s="67">
        <v>0</v>
      </c>
      <c r="O238" s="67">
        <v>0</v>
      </c>
      <c r="P238" s="67">
        <v>117.46</v>
      </c>
    </row>
    <row r="239" spans="1:16" ht="15" customHeight="1" x14ac:dyDescent="0.25">
      <c r="A239" s="62" t="s">
        <v>127</v>
      </c>
      <c r="B239" s="126">
        <v>1</v>
      </c>
      <c r="C239" s="67">
        <v>0.14000000000000001</v>
      </c>
      <c r="D239" s="71">
        <v>0</v>
      </c>
      <c r="E239" s="177">
        <v>0</v>
      </c>
      <c r="F239" s="67">
        <v>118840</v>
      </c>
      <c r="G239" s="67">
        <v>601.41</v>
      </c>
      <c r="H239" s="67">
        <v>601.41</v>
      </c>
      <c r="I239" s="67">
        <v>328.79</v>
      </c>
      <c r="J239" s="67">
        <v>62.13</v>
      </c>
      <c r="K239" s="67">
        <v>0</v>
      </c>
      <c r="L239" s="67">
        <v>400.32</v>
      </c>
      <c r="M239" s="67">
        <v>210.49</v>
      </c>
      <c r="N239" s="67">
        <v>0</v>
      </c>
      <c r="O239" s="67">
        <v>0</v>
      </c>
      <c r="P239" s="67">
        <v>210.49</v>
      </c>
    </row>
    <row r="240" spans="1:16" ht="15" customHeight="1" x14ac:dyDescent="0.25">
      <c r="A240" s="62" t="s">
        <v>132</v>
      </c>
      <c r="B240" s="126">
        <v>6</v>
      </c>
      <c r="C240" s="67">
        <v>3.53</v>
      </c>
      <c r="D240" s="71">
        <v>0</v>
      </c>
      <c r="E240" s="177">
        <v>0</v>
      </c>
      <c r="F240" s="67">
        <v>63180</v>
      </c>
      <c r="G240" s="67">
        <v>2107.75</v>
      </c>
      <c r="H240" s="67">
        <v>351.29</v>
      </c>
      <c r="I240" s="67">
        <v>568.20000000000005</v>
      </c>
      <c r="J240" s="67">
        <v>113.65</v>
      </c>
      <c r="K240" s="67">
        <v>0</v>
      </c>
      <c r="L240" s="87">
        <v>0</v>
      </c>
      <c r="M240" s="67">
        <v>1425.9</v>
      </c>
      <c r="N240" s="67">
        <v>0</v>
      </c>
      <c r="O240" s="67">
        <v>0</v>
      </c>
      <c r="P240" s="67">
        <v>1425.9</v>
      </c>
    </row>
    <row r="241" spans="1:16" ht="15" customHeight="1" x14ac:dyDescent="0.25">
      <c r="A241" s="62" t="s">
        <v>129</v>
      </c>
      <c r="B241" s="126">
        <v>16</v>
      </c>
      <c r="C241" s="67">
        <v>20.7</v>
      </c>
      <c r="D241" s="71">
        <v>0</v>
      </c>
      <c r="E241" s="177">
        <v>110550</v>
      </c>
      <c r="F241" s="67">
        <v>1020402</v>
      </c>
      <c r="G241" s="67">
        <v>18727.7</v>
      </c>
      <c r="H241" s="67">
        <v>1170.48</v>
      </c>
      <c r="I241" s="67">
        <v>7372.4</v>
      </c>
      <c r="J241" s="67">
        <v>2145.86</v>
      </c>
      <c r="K241" s="67">
        <v>0</v>
      </c>
      <c r="L241" s="67">
        <v>1727.83</v>
      </c>
      <c r="M241" s="67">
        <v>9209.44</v>
      </c>
      <c r="N241" s="67">
        <v>0</v>
      </c>
      <c r="O241" s="67">
        <v>0</v>
      </c>
      <c r="P241" s="67">
        <v>9209.44</v>
      </c>
    </row>
    <row r="242" spans="1:16" ht="15" customHeight="1" x14ac:dyDescent="0.25">
      <c r="A242" s="62" t="s">
        <v>180</v>
      </c>
      <c r="B242" s="126">
        <v>10</v>
      </c>
      <c r="C242" s="67">
        <v>88.16</v>
      </c>
      <c r="D242" s="71">
        <v>0</v>
      </c>
      <c r="E242" s="177">
        <v>1191735</v>
      </c>
      <c r="F242" s="67">
        <v>1461403.25</v>
      </c>
      <c r="G242" s="67">
        <v>61289.46</v>
      </c>
      <c r="H242" s="67">
        <v>6128.95</v>
      </c>
      <c r="I242" s="67">
        <v>19462.36</v>
      </c>
      <c r="J242" s="67">
        <v>3439.21</v>
      </c>
      <c r="K242" s="67">
        <v>0</v>
      </c>
      <c r="L242" s="67">
        <v>5789.06</v>
      </c>
      <c r="M242" s="67">
        <v>38387.89</v>
      </c>
      <c r="N242" s="67">
        <v>0</v>
      </c>
      <c r="O242" s="67">
        <v>0</v>
      </c>
      <c r="P242" s="67">
        <v>38387.89</v>
      </c>
    </row>
    <row r="243" spans="1:16" ht="15" customHeight="1" x14ac:dyDescent="0.25">
      <c r="A243" s="62" t="s">
        <v>175</v>
      </c>
      <c r="B243" s="126">
        <v>2656</v>
      </c>
      <c r="C243" s="67">
        <v>0</v>
      </c>
      <c r="D243" s="71">
        <v>191412</v>
      </c>
      <c r="E243" s="177">
        <v>0</v>
      </c>
      <c r="F243" s="67">
        <v>204860491.55000001</v>
      </c>
      <c r="G243" s="67">
        <v>7632430.9299999997</v>
      </c>
      <c r="H243" s="67">
        <v>2873.66</v>
      </c>
      <c r="I243" s="67">
        <v>2211984.85</v>
      </c>
      <c r="J243" s="67">
        <v>553067.74</v>
      </c>
      <c r="K243" s="67">
        <v>0</v>
      </c>
      <c r="L243" s="67">
        <v>638148.22</v>
      </c>
      <c r="M243" s="67">
        <v>4867378.34</v>
      </c>
      <c r="N243" s="67">
        <v>5611.94</v>
      </c>
      <c r="O243" s="67">
        <v>12007.17</v>
      </c>
      <c r="P243" s="67">
        <v>4884997.45</v>
      </c>
    </row>
    <row r="244" spans="1:16" ht="15" customHeight="1" x14ac:dyDescent="0.25">
      <c r="A244" s="62" t="s">
        <v>121</v>
      </c>
      <c r="B244" s="126">
        <v>21</v>
      </c>
      <c r="C244" s="67">
        <v>0</v>
      </c>
      <c r="D244" s="71">
        <v>1737</v>
      </c>
      <c r="E244" s="177">
        <v>0</v>
      </c>
      <c r="F244" s="67">
        <v>1257213.75</v>
      </c>
      <c r="G244" s="67">
        <v>62416.38</v>
      </c>
      <c r="H244" s="67">
        <v>2972.21</v>
      </c>
      <c r="I244" s="67">
        <v>15390.1</v>
      </c>
      <c r="J244" s="67">
        <v>4617.03</v>
      </c>
      <c r="K244" s="67">
        <v>0</v>
      </c>
      <c r="L244" s="87">
        <v>14765.57</v>
      </c>
      <c r="M244" s="67">
        <v>42409.25</v>
      </c>
      <c r="N244" s="67">
        <v>53.13</v>
      </c>
      <c r="O244" s="67">
        <v>60</v>
      </c>
      <c r="P244" s="67">
        <v>42522.38</v>
      </c>
    </row>
    <row r="245" spans="1:16" ht="15" customHeight="1" x14ac:dyDescent="0.25">
      <c r="A245" s="62" t="s">
        <v>119</v>
      </c>
      <c r="B245" s="126">
        <v>110</v>
      </c>
      <c r="C245" s="67">
        <v>0</v>
      </c>
      <c r="D245" s="71">
        <v>4384</v>
      </c>
      <c r="E245" s="177">
        <v>0</v>
      </c>
      <c r="F245" s="67">
        <v>471044.02</v>
      </c>
      <c r="G245" s="67">
        <v>5755.87</v>
      </c>
      <c r="H245" s="67">
        <v>52.33</v>
      </c>
      <c r="I245" s="67">
        <v>1091.52</v>
      </c>
      <c r="J245" s="67">
        <v>327.52999999999997</v>
      </c>
      <c r="K245" s="67">
        <v>0</v>
      </c>
      <c r="L245" s="67">
        <v>1364.35</v>
      </c>
      <c r="M245" s="67">
        <v>4336.82</v>
      </c>
      <c r="N245" s="67">
        <v>0</v>
      </c>
      <c r="O245" s="67">
        <v>0</v>
      </c>
      <c r="P245" s="67">
        <v>4336.82</v>
      </c>
    </row>
    <row r="246" spans="1:16" ht="15" customHeight="1" x14ac:dyDescent="0.25">
      <c r="A246" s="62" t="s">
        <v>118</v>
      </c>
      <c r="B246" s="126">
        <v>93</v>
      </c>
      <c r="C246" s="67">
        <v>0</v>
      </c>
      <c r="D246" s="71">
        <v>782</v>
      </c>
      <c r="E246" s="177">
        <v>0</v>
      </c>
      <c r="F246" s="67">
        <v>472301.14</v>
      </c>
      <c r="G246" s="67">
        <v>19994</v>
      </c>
      <c r="H246" s="67">
        <v>214.99</v>
      </c>
      <c r="I246" s="67">
        <v>4154.0600000000004</v>
      </c>
      <c r="J246" s="67">
        <v>1246.3699999999999</v>
      </c>
      <c r="K246" s="67">
        <v>0</v>
      </c>
      <c r="L246" s="67">
        <v>3210.18</v>
      </c>
      <c r="M246" s="67">
        <v>14593.57</v>
      </c>
      <c r="N246" s="67">
        <v>0</v>
      </c>
      <c r="O246" s="67">
        <v>0</v>
      </c>
      <c r="P246" s="67">
        <v>14593.57</v>
      </c>
    </row>
    <row r="247" spans="1:16" ht="15" customHeight="1" x14ac:dyDescent="0.25">
      <c r="A247" s="62" t="s">
        <v>176</v>
      </c>
      <c r="B247" s="126">
        <v>1</v>
      </c>
      <c r="C247" s="67">
        <v>0</v>
      </c>
      <c r="D247" s="71">
        <v>20000</v>
      </c>
      <c r="E247" s="177">
        <v>0</v>
      </c>
      <c r="F247" s="67">
        <v>78200</v>
      </c>
      <c r="G247" s="67">
        <v>1955.7</v>
      </c>
      <c r="H247" s="67">
        <v>1955.7</v>
      </c>
      <c r="I247" s="67">
        <v>391.39</v>
      </c>
      <c r="J247" s="67">
        <v>97.86</v>
      </c>
      <c r="K247" s="67">
        <v>0</v>
      </c>
      <c r="L247" s="67">
        <v>0</v>
      </c>
      <c r="M247" s="67">
        <v>1466.45</v>
      </c>
      <c r="N247" s="67">
        <v>0</v>
      </c>
      <c r="O247" s="67">
        <v>0</v>
      </c>
      <c r="P247" s="67">
        <v>1466.45</v>
      </c>
    </row>
    <row r="248" spans="1:16" ht="15" customHeight="1" x14ac:dyDescent="0.25">
      <c r="A248" s="62" t="s">
        <v>120</v>
      </c>
      <c r="B248" s="126">
        <v>1</v>
      </c>
      <c r="C248" s="67">
        <v>0</v>
      </c>
      <c r="D248" s="71">
        <v>400</v>
      </c>
      <c r="E248" s="177">
        <v>0</v>
      </c>
      <c r="F248" s="67">
        <v>54000</v>
      </c>
      <c r="G248" s="67">
        <v>258.57</v>
      </c>
      <c r="H248" s="67">
        <v>258.57</v>
      </c>
      <c r="I248" s="67">
        <v>19.71</v>
      </c>
      <c r="J248" s="67">
        <v>3.94</v>
      </c>
      <c r="K248" s="67">
        <v>0</v>
      </c>
      <c r="L248" s="67">
        <v>0</v>
      </c>
      <c r="M248" s="67">
        <v>234.92</v>
      </c>
      <c r="N248" s="67">
        <v>0</v>
      </c>
      <c r="O248" s="67">
        <v>0</v>
      </c>
      <c r="P248" s="67">
        <v>234.92</v>
      </c>
    </row>
    <row r="249" spans="1:16" ht="15" customHeight="1" x14ac:dyDescent="0.25">
      <c r="A249" s="62" t="s">
        <v>177</v>
      </c>
      <c r="B249" s="126">
        <v>1</v>
      </c>
      <c r="C249" s="67">
        <v>0</v>
      </c>
      <c r="D249" s="71">
        <v>53</v>
      </c>
      <c r="E249" s="178">
        <v>0</v>
      </c>
      <c r="F249" s="66">
        <v>19080</v>
      </c>
      <c r="G249" s="66">
        <v>2045.76</v>
      </c>
      <c r="H249" s="66">
        <v>2045.76</v>
      </c>
      <c r="I249" s="66">
        <v>726.48</v>
      </c>
      <c r="J249" s="66">
        <v>181.62</v>
      </c>
      <c r="K249" s="66">
        <v>0</v>
      </c>
      <c r="L249" s="66">
        <v>107.52</v>
      </c>
      <c r="M249" s="66">
        <v>1137.6600000000001</v>
      </c>
      <c r="N249" s="66">
        <v>0</v>
      </c>
      <c r="O249" s="66">
        <v>0</v>
      </c>
      <c r="P249" s="66">
        <v>1137.6600000000001</v>
      </c>
    </row>
    <row r="250" spans="1:16" ht="15" customHeight="1" x14ac:dyDescent="0.25">
      <c r="A250" s="62" t="s">
        <v>145</v>
      </c>
      <c r="B250" s="126">
        <v>1</v>
      </c>
      <c r="C250" s="67">
        <v>0</v>
      </c>
      <c r="D250" s="71">
        <v>0</v>
      </c>
      <c r="E250" s="177">
        <v>0</v>
      </c>
      <c r="F250" s="67">
        <v>118816.58</v>
      </c>
      <c r="G250" s="67">
        <v>693.06</v>
      </c>
      <c r="H250" s="67">
        <v>693.06</v>
      </c>
      <c r="I250" s="67">
        <v>192.13</v>
      </c>
      <c r="J250" s="67">
        <v>38.43</v>
      </c>
      <c r="K250" s="67">
        <v>0</v>
      </c>
      <c r="L250" s="67">
        <v>0</v>
      </c>
      <c r="M250" s="67">
        <v>462.5</v>
      </c>
      <c r="N250" s="67">
        <v>0</v>
      </c>
      <c r="O250" s="67">
        <v>0</v>
      </c>
      <c r="P250" s="67">
        <v>462.5</v>
      </c>
    </row>
    <row r="251" spans="1:16" ht="15" customHeight="1" x14ac:dyDescent="0.25">
      <c r="A251" s="62" t="s">
        <v>135</v>
      </c>
      <c r="B251" s="126">
        <v>10947</v>
      </c>
      <c r="C251" s="67">
        <v>0</v>
      </c>
      <c r="D251" s="71">
        <v>312761</v>
      </c>
      <c r="E251" s="177">
        <v>0</v>
      </c>
      <c r="F251" s="67">
        <v>30030423.960000001</v>
      </c>
      <c r="G251" s="67">
        <v>3078776.75</v>
      </c>
      <c r="H251" s="67">
        <v>281.24</v>
      </c>
      <c r="I251" s="67">
        <v>403650.66</v>
      </c>
      <c r="J251" s="67">
        <v>121700.7</v>
      </c>
      <c r="K251" s="67">
        <v>0</v>
      </c>
      <c r="L251" s="87">
        <v>-249647.58</v>
      </c>
      <c r="M251" s="67">
        <v>2553425.39</v>
      </c>
      <c r="N251" s="67">
        <v>145.99</v>
      </c>
      <c r="O251" s="67">
        <v>443.95</v>
      </c>
      <c r="P251" s="67">
        <v>2554015.33</v>
      </c>
    </row>
    <row r="252" spans="1:16" ht="15" customHeight="1" x14ac:dyDescent="0.25">
      <c r="A252" s="62" t="s">
        <v>136</v>
      </c>
      <c r="B252" s="126">
        <v>1675</v>
      </c>
      <c r="C252" s="67">
        <v>0</v>
      </c>
      <c r="D252" s="71">
        <v>6356</v>
      </c>
      <c r="E252" s="177">
        <v>0</v>
      </c>
      <c r="F252" s="67">
        <v>1231197.27</v>
      </c>
      <c r="G252" s="67">
        <v>43651.31</v>
      </c>
      <c r="H252" s="67">
        <v>26.06</v>
      </c>
      <c r="I252" s="67">
        <v>948.47</v>
      </c>
      <c r="J252" s="67">
        <v>283.66000000000003</v>
      </c>
      <c r="K252" s="67">
        <v>0</v>
      </c>
      <c r="L252" s="67">
        <v>17695.59</v>
      </c>
      <c r="M252" s="67">
        <v>42419.18</v>
      </c>
      <c r="N252" s="67">
        <v>0</v>
      </c>
      <c r="O252" s="67">
        <v>0</v>
      </c>
      <c r="P252" s="67">
        <v>42419.18</v>
      </c>
    </row>
    <row r="253" spans="1:16" ht="15" customHeight="1" x14ac:dyDescent="0.25">
      <c r="A253" s="62" t="s">
        <v>137</v>
      </c>
      <c r="B253" s="126">
        <v>12</v>
      </c>
      <c r="C253" s="67">
        <v>0</v>
      </c>
      <c r="D253" s="71">
        <v>54910</v>
      </c>
      <c r="E253" s="177">
        <v>0</v>
      </c>
      <c r="F253" s="67">
        <v>33318</v>
      </c>
      <c r="G253" s="67">
        <v>3430.41</v>
      </c>
      <c r="H253" s="67">
        <v>285.87</v>
      </c>
      <c r="I253" s="67">
        <v>135.19999999999999</v>
      </c>
      <c r="J253" s="67">
        <v>40.56</v>
      </c>
      <c r="K253" s="67">
        <v>0</v>
      </c>
      <c r="L253" s="67">
        <v>-5.12</v>
      </c>
      <c r="M253" s="67">
        <v>3254.65</v>
      </c>
      <c r="N253" s="67">
        <v>0</v>
      </c>
      <c r="O253" s="67">
        <v>0</v>
      </c>
      <c r="P253" s="67">
        <v>3254.65</v>
      </c>
    </row>
    <row r="254" spans="1:16" ht="15" customHeight="1" x14ac:dyDescent="0.25">
      <c r="A254" s="62" t="s">
        <v>138</v>
      </c>
      <c r="B254" s="126">
        <v>2221</v>
      </c>
      <c r="C254" s="67">
        <v>0</v>
      </c>
      <c r="D254" s="71">
        <v>28483</v>
      </c>
      <c r="E254" s="177">
        <v>0</v>
      </c>
      <c r="F254" s="67">
        <v>740269.85</v>
      </c>
      <c r="G254" s="67">
        <v>98219.1</v>
      </c>
      <c r="H254" s="67">
        <v>44.22</v>
      </c>
      <c r="I254" s="67">
        <v>2605.92</v>
      </c>
      <c r="J254" s="67">
        <v>781.76</v>
      </c>
      <c r="K254" s="67">
        <v>0</v>
      </c>
      <c r="L254" s="67">
        <v>7623.91</v>
      </c>
      <c r="M254" s="67">
        <v>94831.42</v>
      </c>
      <c r="N254" s="67">
        <v>0</v>
      </c>
      <c r="O254" s="67">
        <v>0</v>
      </c>
      <c r="P254" s="67">
        <v>94831.42</v>
      </c>
    </row>
    <row r="255" spans="1:16" ht="15" customHeight="1" x14ac:dyDescent="0.25">
      <c r="A255" s="62" t="s">
        <v>139</v>
      </c>
      <c r="B255" s="126">
        <v>1</v>
      </c>
      <c r="C255" s="67">
        <v>0</v>
      </c>
      <c r="D255" s="71">
        <v>0</v>
      </c>
      <c r="E255" s="177">
        <v>0</v>
      </c>
      <c r="F255" s="67">
        <v>25200</v>
      </c>
      <c r="G255" s="67">
        <v>1362.82</v>
      </c>
      <c r="H255" s="67">
        <v>1362.82</v>
      </c>
      <c r="I255" s="67">
        <v>30.4</v>
      </c>
      <c r="J255" s="67">
        <v>9.1199999999999992</v>
      </c>
      <c r="K255" s="67">
        <v>0</v>
      </c>
      <c r="L255" s="87">
        <v>-314.02</v>
      </c>
      <c r="M255" s="67">
        <v>1323.3</v>
      </c>
      <c r="N255" s="67">
        <v>0</v>
      </c>
      <c r="O255" s="67">
        <v>0</v>
      </c>
      <c r="P255" s="67">
        <v>1323.3</v>
      </c>
    </row>
    <row r="256" spans="1:16" ht="15" customHeight="1" x14ac:dyDescent="0.25">
      <c r="A256" s="62" t="s">
        <v>140</v>
      </c>
      <c r="B256" s="126">
        <v>2</v>
      </c>
      <c r="C256" s="67">
        <v>0</v>
      </c>
      <c r="D256" s="71">
        <v>14178</v>
      </c>
      <c r="E256" s="177">
        <v>0</v>
      </c>
      <c r="F256" s="67">
        <v>30527.49</v>
      </c>
      <c r="G256" s="67">
        <v>770.41</v>
      </c>
      <c r="H256" s="67">
        <v>385.21</v>
      </c>
      <c r="I256" s="67">
        <v>33.840000000000003</v>
      </c>
      <c r="J256" s="67">
        <v>10.15</v>
      </c>
      <c r="K256" s="67">
        <v>0</v>
      </c>
      <c r="L256" s="67">
        <v>197.78</v>
      </c>
      <c r="M256" s="67">
        <v>726.42</v>
      </c>
      <c r="N256" s="67">
        <v>0</v>
      </c>
      <c r="O256" s="67">
        <v>0</v>
      </c>
      <c r="P256" s="67">
        <v>726.42</v>
      </c>
    </row>
    <row r="257" spans="1:16" ht="15" customHeight="1" x14ac:dyDescent="0.25">
      <c r="A257" s="62" t="s">
        <v>141</v>
      </c>
      <c r="B257" s="126">
        <v>18</v>
      </c>
      <c r="C257" s="67">
        <v>0</v>
      </c>
      <c r="D257" s="71">
        <v>618</v>
      </c>
      <c r="E257" s="177">
        <v>0</v>
      </c>
      <c r="F257" s="67">
        <v>21874.22</v>
      </c>
      <c r="G257" s="67">
        <v>3564.34</v>
      </c>
      <c r="H257" s="67">
        <v>198.02</v>
      </c>
      <c r="I257" s="67">
        <v>107.29</v>
      </c>
      <c r="J257" s="67">
        <v>32.19</v>
      </c>
      <c r="K257" s="67">
        <v>0</v>
      </c>
      <c r="L257" s="67">
        <v>249.94</v>
      </c>
      <c r="M257" s="67">
        <v>3424.86</v>
      </c>
      <c r="N257" s="67">
        <v>0</v>
      </c>
      <c r="O257" s="67">
        <v>0</v>
      </c>
      <c r="P257" s="67">
        <v>3424.86</v>
      </c>
    </row>
    <row r="258" spans="1:16" ht="15" customHeight="1" thickBot="1" x14ac:dyDescent="0.3">
      <c r="A258" s="62" t="s">
        <v>142</v>
      </c>
      <c r="B258" s="126">
        <v>1</v>
      </c>
      <c r="C258" s="67">
        <v>0</v>
      </c>
      <c r="D258" s="71">
        <v>600</v>
      </c>
      <c r="E258" s="177">
        <v>0</v>
      </c>
      <c r="F258" s="67">
        <v>720</v>
      </c>
      <c r="G258" s="67">
        <v>288.16000000000003</v>
      </c>
      <c r="H258" s="67">
        <v>288.16000000000003</v>
      </c>
      <c r="I258" s="67">
        <v>0</v>
      </c>
      <c r="J258" s="67">
        <v>0</v>
      </c>
      <c r="K258" s="67">
        <v>0</v>
      </c>
      <c r="L258" s="87">
        <v>-172.64</v>
      </c>
      <c r="M258" s="67">
        <v>288.16000000000003</v>
      </c>
      <c r="N258" s="67">
        <v>0</v>
      </c>
      <c r="O258" s="67">
        <v>0</v>
      </c>
      <c r="P258" s="67">
        <v>288.16000000000003</v>
      </c>
    </row>
    <row r="259" spans="1:16" ht="15" customHeight="1" thickTop="1" thickBot="1" x14ac:dyDescent="0.3">
      <c r="A259" s="174" t="s">
        <v>51</v>
      </c>
      <c r="B259" s="46">
        <f t="shared" ref="B259:G259" si="8">SUM(B232:B258)</f>
        <v>17942</v>
      </c>
      <c r="C259" s="92">
        <f t="shared" si="8"/>
        <v>2441.0699999999997</v>
      </c>
      <c r="D259" s="157">
        <f t="shared" si="8"/>
        <v>636674</v>
      </c>
      <c r="E259" s="179">
        <f t="shared" si="8"/>
        <v>93489530</v>
      </c>
      <c r="F259" s="92">
        <f t="shared" si="8"/>
        <v>247493119.24000004</v>
      </c>
      <c r="G259" s="92">
        <f t="shared" si="8"/>
        <v>11096211.77</v>
      </c>
      <c r="H259" s="92">
        <f>G259/B259</f>
        <v>618.44898952179244</v>
      </c>
      <c r="I259" s="92">
        <f t="shared" ref="I259:P259" si="9">SUM(I232:I258)</f>
        <v>2684115.7300000004</v>
      </c>
      <c r="J259" s="92">
        <f t="shared" si="9"/>
        <v>693736.38</v>
      </c>
      <c r="K259" s="92">
        <f t="shared" si="9"/>
        <v>0</v>
      </c>
      <c r="L259" s="92">
        <f t="shared" si="9"/>
        <v>443687.62000000005</v>
      </c>
      <c r="M259" s="92">
        <f t="shared" si="9"/>
        <v>7718359.6600000001</v>
      </c>
      <c r="N259" s="92">
        <f t="shared" si="9"/>
        <v>5815.11</v>
      </c>
      <c r="O259" s="92">
        <f t="shared" si="9"/>
        <v>12541.12</v>
      </c>
      <c r="P259" s="92">
        <f t="shared" si="9"/>
        <v>7736715.8900000015</v>
      </c>
    </row>
    <row r="260" spans="1:16" ht="15.75" thickTop="1" x14ac:dyDescent="0.25">
      <c r="A260" s="17" t="s">
        <v>103</v>
      </c>
      <c r="B260" s="21"/>
    </row>
    <row r="261" spans="1:16" x14ac:dyDescent="0.25">
      <c r="A261" s="17" t="s">
        <v>178</v>
      </c>
      <c r="B261" s="17"/>
    </row>
    <row r="263" spans="1:16" ht="15" customHeight="1" x14ac:dyDescent="0.25"/>
    <row r="264" spans="1:16" ht="15" customHeight="1" x14ac:dyDescent="0.25"/>
    <row r="265" spans="1:16" ht="15.75" customHeight="1" x14ac:dyDescent="0.25">
      <c r="A265" s="153" t="s">
        <v>185</v>
      </c>
      <c r="B265" s="153"/>
      <c r="C265" s="153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153"/>
      <c r="O265" s="153"/>
      <c r="P265" s="153"/>
    </row>
    <row r="266" spans="1:16" ht="15.75" customHeight="1" x14ac:dyDescent="0.25">
      <c r="A266" s="153" t="s">
        <v>38</v>
      </c>
      <c r="B266" s="153"/>
      <c r="C266" s="153"/>
      <c r="D266" s="153"/>
      <c r="E266" s="153"/>
      <c r="F266" s="153"/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</row>
    <row r="267" spans="1:16" ht="9" customHeight="1" x14ac:dyDescent="0.25"/>
    <row r="268" spans="1:16" ht="39.75" customHeight="1" thickBot="1" x14ac:dyDescent="0.3">
      <c r="A268" s="173" t="s">
        <v>106</v>
      </c>
      <c r="B268" s="74" t="s">
        <v>39</v>
      </c>
      <c r="C268" s="74" t="s">
        <v>53</v>
      </c>
      <c r="D268" s="74" t="s">
        <v>40</v>
      </c>
      <c r="E268" s="175" t="s">
        <v>54</v>
      </c>
      <c r="F268" s="74" t="s">
        <v>42</v>
      </c>
      <c r="G268" s="74" t="s">
        <v>107</v>
      </c>
      <c r="H268" s="74" t="s">
        <v>44</v>
      </c>
      <c r="I268" s="74" t="s">
        <v>45</v>
      </c>
      <c r="J268" s="74" t="s">
        <v>46</v>
      </c>
      <c r="K268" s="74" t="s">
        <v>193</v>
      </c>
      <c r="L268" s="74" t="s">
        <v>48</v>
      </c>
      <c r="M268" s="74" t="s">
        <v>49</v>
      </c>
      <c r="N268" s="74" t="s">
        <v>109</v>
      </c>
      <c r="O268" s="74" t="s">
        <v>110</v>
      </c>
      <c r="P268" s="74" t="s">
        <v>50</v>
      </c>
    </row>
    <row r="269" spans="1:16" s="61" customFormat="1" ht="15.75" thickTop="1" x14ac:dyDescent="0.25">
      <c r="A269" s="237" t="s">
        <v>111</v>
      </c>
      <c r="B269" s="238"/>
      <c r="C269" s="238"/>
      <c r="D269" s="238"/>
      <c r="E269" s="238"/>
      <c r="F269" s="238"/>
      <c r="G269" s="238"/>
      <c r="H269" s="238"/>
      <c r="I269" s="238"/>
      <c r="J269" s="238"/>
      <c r="K269" s="238"/>
      <c r="L269" s="238"/>
      <c r="M269" s="238"/>
      <c r="N269" s="238"/>
      <c r="O269" s="238"/>
      <c r="P269" s="238"/>
    </row>
    <row r="270" spans="1:16" ht="15" customHeight="1" x14ac:dyDescent="0.25">
      <c r="A270" s="62" t="s">
        <v>134</v>
      </c>
      <c r="B270" s="123">
        <v>1</v>
      </c>
      <c r="C270" s="122">
        <v>6.56</v>
      </c>
      <c r="D270" s="121">
        <v>0</v>
      </c>
      <c r="E270" s="176">
        <v>87248</v>
      </c>
      <c r="F270" s="122">
        <v>28791.84</v>
      </c>
      <c r="G270" s="122">
        <v>699.08</v>
      </c>
      <c r="H270" s="122">
        <v>699.08</v>
      </c>
      <c r="I270" s="122">
        <v>49.05</v>
      </c>
      <c r="J270" s="122">
        <v>24.54</v>
      </c>
      <c r="K270" s="122">
        <v>0</v>
      </c>
      <c r="L270" s="122">
        <v>77.569999999999993</v>
      </c>
      <c r="M270" s="122">
        <v>625.49</v>
      </c>
      <c r="N270" s="122">
        <v>0</v>
      </c>
      <c r="O270" s="122">
        <v>0</v>
      </c>
      <c r="P270" s="122">
        <v>625.49</v>
      </c>
    </row>
    <row r="271" spans="1:16" ht="15" customHeight="1" x14ac:dyDescent="0.25">
      <c r="A271" s="180" t="s">
        <v>115</v>
      </c>
      <c r="B271" s="126">
        <v>6</v>
      </c>
      <c r="C271" s="67">
        <v>24.35</v>
      </c>
      <c r="D271" s="71">
        <v>0</v>
      </c>
      <c r="E271" s="177">
        <v>279752</v>
      </c>
      <c r="F271" s="67">
        <v>2196642.1</v>
      </c>
      <c r="G271" s="67">
        <v>14751.51</v>
      </c>
      <c r="H271" s="67">
        <v>2458.59</v>
      </c>
      <c r="I271" s="67">
        <v>3686.83</v>
      </c>
      <c r="J271" s="67">
        <v>1844.03</v>
      </c>
      <c r="K271" s="67">
        <v>0</v>
      </c>
      <c r="L271" s="67">
        <v>3552.69</v>
      </c>
      <c r="M271" s="67">
        <v>9220.65</v>
      </c>
      <c r="N271" s="67">
        <v>0</v>
      </c>
      <c r="O271" s="67">
        <v>0</v>
      </c>
      <c r="P271" s="67">
        <v>9220.65</v>
      </c>
    </row>
    <row r="272" spans="1:16" ht="15" customHeight="1" x14ac:dyDescent="0.25">
      <c r="A272" s="62" t="s">
        <v>174</v>
      </c>
      <c r="B272" s="126">
        <v>1</v>
      </c>
      <c r="C272" s="67">
        <v>3.5</v>
      </c>
      <c r="D272" s="71">
        <v>0</v>
      </c>
      <c r="E272" s="177">
        <v>86000</v>
      </c>
      <c r="F272" s="67">
        <v>12900</v>
      </c>
      <c r="G272" s="67">
        <v>310.3</v>
      </c>
      <c r="H272" s="67">
        <v>310.3</v>
      </c>
      <c r="I272" s="67">
        <v>64.400000000000006</v>
      </c>
      <c r="J272" s="67">
        <v>24.47</v>
      </c>
      <c r="K272" s="67">
        <v>0</v>
      </c>
      <c r="L272" s="67">
        <v>0</v>
      </c>
      <c r="M272" s="67">
        <v>221.43</v>
      </c>
      <c r="N272" s="67">
        <v>0</v>
      </c>
      <c r="O272" s="67">
        <v>0</v>
      </c>
      <c r="P272" s="67">
        <v>221.43</v>
      </c>
    </row>
    <row r="273" spans="1:16" ht="15" customHeight="1" x14ac:dyDescent="0.25">
      <c r="A273" s="62" t="s">
        <v>186</v>
      </c>
      <c r="B273" s="126">
        <v>1</v>
      </c>
      <c r="C273" s="67">
        <v>2.2200000000000002</v>
      </c>
      <c r="D273" s="71">
        <v>0</v>
      </c>
      <c r="E273" s="177">
        <v>23127</v>
      </c>
      <c r="F273" s="67">
        <v>4162.8599999999997</v>
      </c>
      <c r="G273" s="67">
        <v>49.91</v>
      </c>
      <c r="H273" s="67">
        <v>49.91</v>
      </c>
      <c r="I273" s="67">
        <v>0</v>
      </c>
      <c r="J273" s="67">
        <v>0</v>
      </c>
      <c r="K273" s="67">
        <v>0</v>
      </c>
      <c r="L273" s="67">
        <v>0</v>
      </c>
      <c r="M273" s="67">
        <v>49.91</v>
      </c>
      <c r="N273" s="67">
        <v>0</v>
      </c>
      <c r="O273" s="67">
        <v>0</v>
      </c>
      <c r="P273" s="67">
        <v>49.91</v>
      </c>
    </row>
    <row r="274" spans="1:16" ht="15" customHeight="1" x14ac:dyDescent="0.25">
      <c r="A274" s="62" t="s">
        <v>133</v>
      </c>
      <c r="B274" s="126">
        <v>7</v>
      </c>
      <c r="C274" s="67">
        <v>15.73</v>
      </c>
      <c r="D274" s="71">
        <v>0</v>
      </c>
      <c r="E274" s="177">
        <v>27229</v>
      </c>
      <c r="F274" s="67">
        <v>204217.5</v>
      </c>
      <c r="G274" s="67">
        <v>7311.32</v>
      </c>
      <c r="H274" s="67">
        <v>1044.47</v>
      </c>
      <c r="I274" s="67">
        <v>1151.8800000000001</v>
      </c>
      <c r="J274" s="67">
        <v>576.02</v>
      </c>
      <c r="K274" s="67">
        <v>0</v>
      </c>
      <c r="L274" s="67">
        <v>0</v>
      </c>
      <c r="M274" s="67">
        <v>5583.42</v>
      </c>
      <c r="N274" s="67">
        <v>4.67</v>
      </c>
      <c r="O274" s="67">
        <v>30</v>
      </c>
      <c r="P274" s="67">
        <v>5618.09</v>
      </c>
    </row>
    <row r="275" spans="1:16" ht="15" customHeight="1" x14ac:dyDescent="0.25">
      <c r="A275" s="62" t="s">
        <v>167</v>
      </c>
      <c r="B275" s="126">
        <v>1</v>
      </c>
      <c r="C275" s="67">
        <v>1.88</v>
      </c>
      <c r="D275" s="71">
        <v>0</v>
      </c>
      <c r="E275" s="177">
        <v>5500</v>
      </c>
      <c r="F275" s="67">
        <v>1365</v>
      </c>
      <c r="G275" s="67">
        <v>70.86</v>
      </c>
      <c r="H275" s="67">
        <v>70.86</v>
      </c>
      <c r="I275" s="67">
        <v>0</v>
      </c>
      <c r="J275" s="67">
        <v>0</v>
      </c>
      <c r="K275" s="67">
        <v>0</v>
      </c>
      <c r="L275" s="67">
        <v>0</v>
      </c>
      <c r="M275" s="67">
        <v>70.86</v>
      </c>
      <c r="N275" s="67">
        <v>0</v>
      </c>
      <c r="O275" s="67">
        <v>0</v>
      </c>
      <c r="P275" s="67">
        <v>70.86</v>
      </c>
    </row>
    <row r="276" spans="1:16" s="181" customFormat="1" ht="15" customHeight="1" x14ac:dyDescent="0.25">
      <c r="A276" s="62" t="s">
        <v>114</v>
      </c>
      <c r="B276" s="126">
        <v>144</v>
      </c>
      <c r="C276" s="67">
        <v>2593.8000000000002</v>
      </c>
      <c r="D276" s="71">
        <v>0</v>
      </c>
      <c r="E276" s="177">
        <v>104960692</v>
      </c>
      <c r="F276" s="67">
        <v>3974257.05</v>
      </c>
      <c r="G276" s="67">
        <v>45927.7</v>
      </c>
      <c r="H276" s="67">
        <v>318.94</v>
      </c>
      <c r="I276" s="67">
        <v>12855.37</v>
      </c>
      <c r="J276" s="67">
        <v>6454.59</v>
      </c>
      <c r="K276" s="67">
        <v>0</v>
      </c>
      <c r="L276" s="67">
        <v>0</v>
      </c>
      <c r="M276" s="67">
        <v>26617.74</v>
      </c>
      <c r="N276" s="67">
        <v>0</v>
      </c>
      <c r="O276" s="67">
        <v>0</v>
      </c>
      <c r="P276" s="67">
        <v>26617.74</v>
      </c>
    </row>
    <row r="277" spans="1:16" s="181" customFormat="1" ht="15" customHeight="1" x14ac:dyDescent="0.25">
      <c r="A277" s="62" t="s">
        <v>187</v>
      </c>
      <c r="B277" s="126">
        <v>1</v>
      </c>
      <c r="C277" s="67">
        <v>3</v>
      </c>
      <c r="D277" s="71">
        <v>0</v>
      </c>
      <c r="E277" s="177">
        <v>95000</v>
      </c>
      <c r="F277" s="67">
        <v>28500</v>
      </c>
      <c r="G277" s="67">
        <v>671.96</v>
      </c>
      <c r="H277" s="67">
        <v>671.96</v>
      </c>
      <c r="I277" s="67">
        <v>58.05</v>
      </c>
      <c r="J277" s="67">
        <v>22.06</v>
      </c>
      <c r="K277" s="67">
        <v>0</v>
      </c>
      <c r="L277" s="67">
        <v>0</v>
      </c>
      <c r="M277" s="67">
        <v>591.85</v>
      </c>
      <c r="N277" s="67">
        <v>0</v>
      </c>
      <c r="O277" s="67">
        <v>0</v>
      </c>
      <c r="P277" s="67">
        <v>591.85</v>
      </c>
    </row>
    <row r="278" spans="1:16" ht="15" customHeight="1" x14ac:dyDescent="0.25">
      <c r="A278" s="62" t="s">
        <v>128</v>
      </c>
      <c r="B278" s="126">
        <v>4</v>
      </c>
      <c r="C278" s="67">
        <v>86.44</v>
      </c>
      <c r="D278" s="71">
        <v>0</v>
      </c>
      <c r="E278" s="177">
        <v>0</v>
      </c>
      <c r="F278" s="67">
        <v>198086</v>
      </c>
      <c r="G278" s="67">
        <v>1696.42</v>
      </c>
      <c r="H278" s="67">
        <v>424.11</v>
      </c>
      <c r="I278" s="67">
        <v>7.87</v>
      </c>
      <c r="J278" s="67">
        <v>1.19</v>
      </c>
      <c r="K278" s="67">
        <v>0</v>
      </c>
      <c r="L278" s="67">
        <v>0</v>
      </c>
      <c r="M278" s="67">
        <v>1687.36</v>
      </c>
      <c r="N278" s="67">
        <v>0</v>
      </c>
      <c r="O278" s="67">
        <v>0</v>
      </c>
      <c r="P278" s="67">
        <v>1687.36</v>
      </c>
    </row>
    <row r="279" spans="1:16" ht="15" customHeight="1" x14ac:dyDescent="0.25">
      <c r="A279" s="62" t="s">
        <v>127</v>
      </c>
      <c r="B279" s="126">
        <v>1</v>
      </c>
      <c r="C279" s="67">
        <v>1</v>
      </c>
      <c r="D279" s="71">
        <v>0</v>
      </c>
      <c r="E279" s="177">
        <v>0</v>
      </c>
      <c r="F279" s="67">
        <v>106250</v>
      </c>
      <c r="G279" s="67">
        <v>894.84</v>
      </c>
      <c r="H279" s="67">
        <v>894.84</v>
      </c>
      <c r="I279" s="67">
        <v>519</v>
      </c>
      <c r="J279" s="67">
        <v>62.65</v>
      </c>
      <c r="K279" s="67">
        <v>0</v>
      </c>
      <c r="L279" s="67">
        <v>0</v>
      </c>
      <c r="M279" s="67">
        <v>313.19</v>
      </c>
      <c r="N279" s="67">
        <v>0</v>
      </c>
      <c r="O279" s="67">
        <v>0</v>
      </c>
      <c r="P279" s="67">
        <v>313.19</v>
      </c>
    </row>
    <row r="280" spans="1:16" ht="15" customHeight="1" x14ac:dyDescent="0.25">
      <c r="A280" s="62" t="s">
        <v>132</v>
      </c>
      <c r="B280" s="126">
        <v>6</v>
      </c>
      <c r="C280" s="67">
        <v>3.53</v>
      </c>
      <c r="D280" s="71">
        <v>0</v>
      </c>
      <c r="E280" s="177">
        <v>0</v>
      </c>
      <c r="F280" s="67">
        <v>64260</v>
      </c>
      <c r="G280" s="67">
        <v>1904.52</v>
      </c>
      <c r="H280" s="67">
        <v>317.42</v>
      </c>
      <c r="I280" s="67">
        <v>623.08000000000004</v>
      </c>
      <c r="J280" s="67">
        <v>236.73</v>
      </c>
      <c r="K280" s="67">
        <v>0</v>
      </c>
      <c r="L280" s="87">
        <v>0</v>
      </c>
      <c r="M280" s="67">
        <v>1044.71</v>
      </c>
      <c r="N280" s="67">
        <v>0</v>
      </c>
      <c r="O280" s="67">
        <v>0</v>
      </c>
      <c r="P280" s="67">
        <v>1044.71</v>
      </c>
    </row>
    <row r="281" spans="1:16" ht="15" customHeight="1" x14ac:dyDescent="0.25">
      <c r="A281" s="62" t="s">
        <v>129</v>
      </c>
      <c r="B281" s="126">
        <v>16</v>
      </c>
      <c r="C281" s="67">
        <v>21.14</v>
      </c>
      <c r="D281" s="71">
        <v>0</v>
      </c>
      <c r="E281" s="177">
        <v>98819</v>
      </c>
      <c r="F281" s="67">
        <v>578066</v>
      </c>
      <c r="G281" s="67">
        <v>17631.87</v>
      </c>
      <c r="H281" s="67">
        <v>1101.99</v>
      </c>
      <c r="I281" s="67">
        <v>5779.67</v>
      </c>
      <c r="J281" s="67">
        <v>2218.9299999999998</v>
      </c>
      <c r="K281" s="67">
        <v>0</v>
      </c>
      <c r="L281" s="67">
        <v>949.07</v>
      </c>
      <c r="M281" s="67">
        <v>9633.27</v>
      </c>
      <c r="N281" s="67">
        <v>0</v>
      </c>
      <c r="O281" s="67">
        <v>0</v>
      </c>
      <c r="P281" s="67">
        <v>9633.27</v>
      </c>
    </row>
    <row r="282" spans="1:16" ht="15" customHeight="1" x14ac:dyDescent="0.25">
      <c r="A282" s="62" t="s">
        <v>180</v>
      </c>
      <c r="B282" s="126">
        <v>9</v>
      </c>
      <c r="C282" s="67">
        <v>92.2</v>
      </c>
      <c r="D282" s="71">
        <v>0</v>
      </c>
      <c r="E282" s="177">
        <v>1309003</v>
      </c>
      <c r="F282" s="67">
        <v>1655634.25</v>
      </c>
      <c r="G282" s="67">
        <v>69635.240000000005</v>
      </c>
      <c r="H282" s="67">
        <v>7737.25</v>
      </c>
      <c r="I282" s="67">
        <v>18979.72</v>
      </c>
      <c r="J282" s="67">
        <v>3506.45</v>
      </c>
      <c r="K282" s="67">
        <v>0</v>
      </c>
      <c r="L282" s="67">
        <v>2906.29</v>
      </c>
      <c r="M282" s="67">
        <v>47149.07</v>
      </c>
      <c r="N282" s="67">
        <v>0</v>
      </c>
      <c r="O282" s="67">
        <v>0</v>
      </c>
      <c r="P282" s="67">
        <v>47149.07</v>
      </c>
    </row>
    <row r="283" spans="1:16" ht="15" customHeight="1" x14ac:dyDescent="0.25">
      <c r="A283" s="62" t="s">
        <v>188</v>
      </c>
      <c r="B283" s="126">
        <v>2561</v>
      </c>
      <c r="C283" s="67">
        <v>0</v>
      </c>
      <c r="D283" s="71">
        <v>183420</v>
      </c>
      <c r="E283" s="177">
        <v>0</v>
      </c>
      <c r="F283" s="67">
        <v>201761358.71000001</v>
      </c>
      <c r="G283" s="67">
        <v>7415482.0700000003</v>
      </c>
      <c r="H283" s="67">
        <v>2895.54</v>
      </c>
      <c r="I283" s="67">
        <v>2296595.8199999998</v>
      </c>
      <c r="J283" s="67">
        <v>575553.80000000005</v>
      </c>
      <c r="K283" s="67">
        <v>0</v>
      </c>
      <c r="L283" s="67">
        <v>698802.28</v>
      </c>
      <c r="M283" s="67">
        <v>4543332.45</v>
      </c>
      <c r="N283" s="67">
        <v>8784.5400000000009</v>
      </c>
      <c r="O283" s="67">
        <v>15395.9</v>
      </c>
      <c r="P283" s="67">
        <v>4567512.8899999997</v>
      </c>
    </row>
    <row r="284" spans="1:16" ht="15" customHeight="1" x14ac:dyDescent="0.25">
      <c r="A284" s="62" t="s">
        <v>189</v>
      </c>
      <c r="B284" s="126">
        <v>18</v>
      </c>
      <c r="C284" s="67">
        <v>0</v>
      </c>
      <c r="D284" s="71">
        <v>3461</v>
      </c>
      <c r="E284" s="177">
        <v>0</v>
      </c>
      <c r="F284" s="67">
        <v>1308134.23</v>
      </c>
      <c r="G284" s="67">
        <v>81332.070000000007</v>
      </c>
      <c r="H284" s="67">
        <v>4518.45</v>
      </c>
      <c r="I284" s="67">
        <v>18889.11</v>
      </c>
      <c r="J284" s="67">
        <v>5666.77</v>
      </c>
      <c r="K284" s="67">
        <v>0</v>
      </c>
      <c r="L284" s="87">
        <v>12912.09</v>
      </c>
      <c r="M284" s="67">
        <v>56776.19</v>
      </c>
      <c r="N284" s="67">
        <v>0</v>
      </c>
      <c r="O284" s="67">
        <v>0</v>
      </c>
      <c r="P284" s="67">
        <v>56776.19</v>
      </c>
    </row>
    <row r="285" spans="1:16" ht="15" customHeight="1" x14ac:dyDescent="0.25">
      <c r="A285" s="62" t="s">
        <v>190</v>
      </c>
      <c r="B285" s="126">
        <v>124</v>
      </c>
      <c r="C285" s="67">
        <v>0</v>
      </c>
      <c r="D285" s="71">
        <v>4295</v>
      </c>
      <c r="E285" s="177">
        <v>0</v>
      </c>
      <c r="F285" s="67">
        <v>470162.29</v>
      </c>
      <c r="G285" s="67">
        <v>4702.32</v>
      </c>
      <c r="H285" s="67">
        <v>37.92</v>
      </c>
      <c r="I285" s="67">
        <v>891.37</v>
      </c>
      <c r="J285" s="67">
        <v>267.49</v>
      </c>
      <c r="K285" s="67">
        <v>0</v>
      </c>
      <c r="L285" s="67">
        <v>2385.2399999999998</v>
      </c>
      <c r="M285" s="67">
        <v>3543.46</v>
      </c>
      <c r="N285" s="67">
        <v>0</v>
      </c>
      <c r="O285" s="67">
        <v>0</v>
      </c>
      <c r="P285" s="67">
        <v>3543.46</v>
      </c>
    </row>
    <row r="286" spans="1:16" ht="15" customHeight="1" x14ac:dyDescent="0.25">
      <c r="A286" s="62" t="s">
        <v>191</v>
      </c>
      <c r="B286" s="126">
        <v>93</v>
      </c>
      <c r="C286" s="67">
        <v>0</v>
      </c>
      <c r="D286" s="71">
        <v>728</v>
      </c>
      <c r="E286" s="177">
        <v>0</v>
      </c>
      <c r="F286" s="67">
        <v>461820.43</v>
      </c>
      <c r="G286" s="67">
        <v>19973.63</v>
      </c>
      <c r="H286" s="67">
        <v>214.77</v>
      </c>
      <c r="I286" s="67">
        <v>3942.85</v>
      </c>
      <c r="J286" s="67">
        <v>1183.1199999999999</v>
      </c>
      <c r="K286" s="67">
        <v>0</v>
      </c>
      <c r="L286" s="67">
        <v>2200.02</v>
      </c>
      <c r="M286" s="67">
        <v>14847.66</v>
      </c>
      <c r="N286" s="67">
        <v>0</v>
      </c>
      <c r="O286" s="67">
        <v>0</v>
      </c>
      <c r="P286" s="67">
        <v>14847.66</v>
      </c>
    </row>
    <row r="287" spans="1:16" ht="15" customHeight="1" x14ac:dyDescent="0.25">
      <c r="A287" s="62" t="s">
        <v>116</v>
      </c>
      <c r="B287" s="126">
        <v>1</v>
      </c>
      <c r="C287" s="67">
        <v>0</v>
      </c>
      <c r="D287" s="71">
        <v>20000</v>
      </c>
      <c r="E287" s="177">
        <v>0</v>
      </c>
      <c r="F287" s="67">
        <v>78200</v>
      </c>
      <c r="G287" s="67">
        <v>1955.7</v>
      </c>
      <c r="H287" s="67">
        <v>1955.7</v>
      </c>
      <c r="I287" s="67">
        <v>391.39</v>
      </c>
      <c r="J287" s="67">
        <v>97.86</v>
      </c>
      <c r="K287" s="67">
        <v>0</v>
      </c>
      <c r="L287" s="67">
        <v>0</v>
      </c>
      <c r="M287" s="67">
        <v>1466.45</v>
      </c>
      <c r="N287" s="67">
        <v>0</v>
      </c>
      <c r="O287" s="67">
        <v>0</v>
      </c>
      <c r="P287" s="67">
        <v>1466.45</v>
      </c>
    </row>
    <row r="288" spans="1:16" ht="15" customHeight="1" x14ac:dyDescent="0.25">
      <c r="A288" s="62" t="s">
        <v>192</v>
      </c>
      <c r="B288" s="126">
        <v>1</v>
      </c>
      <c r="C288" s="67">
        <v>0</v>
      </c>
      <c r="D288" s="71">
        <v>400</v>
      </c>
      <c r="E288" s="177">
        <v>0</v>
      </c>
      <c r="F288" s="67">
        <v>54000</v>
      </c>
      <c r="G288" s="67">
        <v>258.57</v>
      </c>
      <c r="H288" s="67">
        <v>258.57</v>
      </c>
      <c r="I288" s="67">
        <v>19.71</v>
      </c>
      <c r="J288" s="67">
        <v>3.94</v>
      </c>
      <c r="K288" s="67">
        <v>0</v>
      </c>
      <c r="L288" s="67">
        <v>0</v>
      </c>
      <c r="M288" s="67">
        <v>234.92</v>
      </c>
      <c r="N288" s="67">
        <v>0</v>
      </c>
      <c r="O288" s="67">
        <v>0</v>
      </c>
      <c r="P288" s="67">
        <v>234.92</v>
      </c>
    </row>
    <row r="289" spans="1:16" ht="15" customHeight="1" x14ac:dyDescent="0.25">
      <c r="A289" s="62" t="s">
        <v>145</v>
      </c>
      <c r="B289" s="126">
        <v>2</v>
      </c>
      <c r="C289" s="67">
        <v>0</v>
      </c>
      <c r="D289" s="71">
        <v>0</v>
      </c>
      <c r="E289" s="178">
        <v>0</v>
      </c>
      <c r="F289" s="66">
        <v>119567</v>
      </c>
      <c r="G289" s="66">
        <v>846.51</v>
      </c>
      <c r="H289" s="66">
        <v>423.26</v>
      </c>
      <c r="I289" s="66">
        <v>206.15</v>
      </c>
      <c r="J289" s="66">
        <v>61.85</v>
      </c>
      <c r="K289" s="66">
        <v>0</v>
      </c>
      <c r="L289" s="66">
        <v>0</v>
      </c>
      <c r="M289" s="66">
        <v>578.51</v>
      </c>
      <c r="N289" s="66">
        <v>0</v>
      </c>
      <c r="O289" s="66">
        <v>0</v>
      </c>
      <c r="P289" s="66">
        <v>578.51</v>
      </c>
    </row>
    <row r="290" spans="1:16" ht="15" customHeight="1" x14ac:dyDescent="0.25">
      <c r="A290" s="62" t="s">
        <v>135</v>
      </c>
      <c r="B290" s="126">
        <v>10580</v>
      </c>
      <c r="C290" s="67">
        <v>0</v>
      </c>
      <c r="D290" s="71">
        <v>303150</v>
      </c>
      <c r="E290" s="177">
        <v>0</v>
      </c>
      <c r="F290" s="67">
        <v>30021233.16</v>
      </c>
      <c r="G290" s="67">
        <v>3023089.42</v>
      </c>
      <c r="H290" s="67">
        <v>285.74</v>
      </c>
      <c r="I290" s="67">
        <v>397153.44</v>
      </c>
      <c r="J290" s="67">
        <v>119529.94</v>
      </c>
      <c r="K290" s="67">
        <v>0</v>
      </c>
      <c r="L290" s="87">
        <v>-220009.66</v>
      </c>
      <c r="M290" s="67">
        <v>2506406.04</v>
      </c>
      <c r="N290" s="67">
        <v>324.95</v>
      </c>
      <c r="O290" s="67">
        <v>715.19</v>
      </c>
      <c r="P290" s="67">
        <v>2507446.1800000002</v>
      </c>
    </row>
    <row r="291" spans="1:16" ht="15" customHeight="1" x14ac:dyDescent="0.25">
      <c r="A291" s="62" t="s">
        <v>136</v>
      </c>
      <c r="B291" s="126">
        <v>1653</v>
      </c>
      <c r="C291" s="67">
        <v>0</v>
      </c>
      <c r="D291" s="71">
        <v>6362</v>
      </c>
      <c r="E291" s="177">
        <v>0</v>
      </c>
      <c r="F291" s="67">
        <v>1248411.3899999999</v>
      </c>
      <c r="G291" s="67">
        <v>44329.35</v>
      </c>
      <c r="H291" s="67">
        <v>26.82</v>
      </c>
      <c r="I291" s="67">
        <v>900.95</v>
      </c>
      <c r="J291" s="67">
        <v>269.42</v>
      </c>
      <c r="K291" s="67">
        <v>0</v>
      </c>
      <c r="L291" s="67">
        <v>18263.87</v>
      </c>
      <c r="M291" s="67">
        <v>43158.98</v>
      </c>
      <c r="N291" s="67">
        <v>0</v>
      </c>
      <c r="O291" s="67">
        <v>0</v>
      </c>
      <c r="P291" s="67">
        <v>43158.98</v>
      </c>
    </row>
    <row r="292" spans="1:16" ht="15" customHeight="1" x14ac:dyDescent="0.25">
      <c r="A292" s="62" t="s">
        <v>141</v>
      </c>
      <c r="B292" s="126">
        <v>17</v>
      </c>
      <c r="C292" s="67">
        <v>0</v>
      </c>
      <c r="D292" s="71">
        <v>408</v>
      </c>
      <c r="E292" s="177">
        <v>0</v>
      </c>
      <c r="F292" s="67">
        <v>20040.3</v>
      </c>
      <c r="G292" s="67">
        <v>2728.19</v>
      </c>
      <c r="H292" s="67">
        <v>160.47999999999999</v>
      </c>
      <c r="I292" s="67">
        <v>152.75</v>
      </c>
      <c r="J292" s="67">
        <v>45.83</v>
      </c>
      <c r="K292" s="67">
        <v>0</v>
      </c>
      <c r="L292" s="67">
        <v>661.85</v>
      </c>
      <c r="M292" s="67">
        <v>2529.61</v>
      </c>
      <c r="N292" s="67">
        <v>0</v>
      </c>
      <c r="O292" s="67">
        <v>0</v>
      </c>
      <c r="P292" s="67">
        <v>2529.61</v>
      </c>
    </row>
    <row r="293" spans="1:16" ht="15" customHeight="1" x14ac:dyDescent="0.25">
      <c r="A293" s="62" t="s">
        <v>138</v>
      </c>
      <c r="B293" s="126">
        <v>2162</v>
      </c>
      <c r="C293" s="67">
        <v>0</v>
      </c>
      <c r="D293" s="71">
        <v>27898</v>
      </c>
      <c r="E293" s="177">
        <v>0</v>
      </c>
      <c r="F293" s="67">
        <v>721298.22</v>
      </c>
      <c r="G293" s="67">
        <v>96664.28</v>
      </c>
      <c r="H293" s="67">
        <v>44.71</v>
      </c>
      <c r="I293" s="67">
        <v>2288.23</v>
      </c>
      <c r="J293" s="67">
        <v>686.45</v>
      </c>
      <c r="K293" s="67">
        <v>0</v>
      </c>
      <c r="L293" s="67">
        <v>6921.13</v>
      </c>
      <c r="M293" s="67">
        <v>93689.600000000006</v>
      </c>
      <c r="N293" s="67">
        <v>0</v>
      </c>
      <c r="O293" s="67">
        <v>0</v>
      </c>
      <c r="P293" s="67">
        <v>93689.600000000006</v>
      </c>
    </row>
    <row r="294" spans="1:16" ht="15" customHeight="1" x14ac:dyDescent="0.25">
      <c r="A294" s="62" t="s">
        <v>139</v>
      </c>
      <c r="B294" s="126">
        <v>1</v>
      </c>
      <c r="C294" s="67">
        <v>0</v>
      </c>
      <c r="D294" s="71">
        <v>0</v>
      </c>
      <c r="E294" s="177">
        <v>0</v>
      </c>
      <c r="F294" s="67">
        <v>25200</v>
      </c>
      <c r="G294" s="67">
        <v>1467.66</v>
      </c>
      <c r="H294" s="67">
        <v>1467.66</v>
      </c>
      <c r="I294" s="67">
        <v>30.4</v>
      </c>
      <c r="J294" s="67">
        <v>9.1199999999999992</v>
      </c>
      <c r="K294" s="67">
        <v>0</v>
      </c>
      <c r="L294" s="87">
        <v>-418.7</v>
      </c>
      <c r="M294" s="67">
        <v>1428.14</v>
      </c>
      <c r="N294" s="67">
        <v>0</v>
      </c>
      <c r="O294" s="67">
        <v>0</v>
      </c>
      <c r="P294" s="67">
        <v>1428.14</v>
      </c>
    </row>
    <row r="295" spans="1:16" ht="15" customHeight="1" x14ac:dyDescent="0.25">
      <c r="A295" s="62" t="s">
        <v>137</v>
      </c>
      <c r="B295" s="126">
        <v>12</v>
      </c>
      <c r="C295" s="67">
        <v>0</v>
      </c>
      <c r="D295" s="71">
        <v>76410</v>
      </c>
      <c r="E295" s="177">
        <v>0</v>
      </c>
      <c r="F295" s="67">
        <v>48138.3</v>
      </c>
      <c r="G295" s="67">
        <v>5073.03</v>
      </c>
      <c r="H295" s="67">
        <v>422.75</v>
      </c>
      <c r="I295" s="67">
        <v>194.8</v>
      </c>
      <c r="J295" s="67">
        <v>58.44</v>
      </c>
      <c r="K295" s="67">
        <v>0</v>
      </c>
      <c r="L295" s="67">
        <v>44.11</v>
      </c>
      <c r="M295" s="67">
        <v>4819.79</v>
      </c>
      <c r="N295" s="67">
        <v>0</v>
      </c>
      <c r="O295" s="67">
        <v>0</v>
      </c>
      <c r="P295" s="67">
        <v>4819.79</v>
      </c>
    </row>
    <row r="296" spans="1:16" ht="15" customHeight="1" x14ac:dyDescent="0.25">
      <c r="A296" s="62" t="s">
        <v>140</v>
      </c>
      <c r="B296" s="126">
        <v>2</v>
      </c>
      <c r="C296" s="67">
        <v>0</v>
      </c>
      <c r="D296" s="71">
        <v>14178</v>
      </c>
      <c r="E296" s="177">
        <v>0</v>
      </c>
      <c r="F296" s="67">
        <v>31262.49</v>
      </c>
      <c r="G296" s="67">
        <v>714.59</v>
      </c>
      <c r="H296" s="67">
        <v>357.3</v>
      </c>
      <c r="I296" s="67">
        <v>33.840000000000003</v>
      </c>
      <c r="J296" s="67">
        <v>10.15</v>
      </c>
      <c r="K296" s="67">
        <v>0</v>
      </c>
      <c r="L296" s="67">
        <v>278.07</v>
      </c>
      <c r="M296" s="67">
        <v>670.6</v>
      </c>
      <c r="N296" s="67">
        <v>0</v>
      </c>
      <c r="O296" s="67">
        <v>0</v>
      </c>
      <c r="P296" s="67">
        <v>670.6</v>
      </c>
    </row>
    <row r="297" spans="1:16" ht="15" customHeight="1" thickBot="1" x14ac:dyDescent="0.3">
      <c r="A297" s="62" t="s">
        <v>142</v>
      </c>
      <c r="B297" s="126">
        <v>1</v>
      </c>
      <c r="C297" s="67">
        <v>0</v>
      </c>
      <c r="D297" s="71">
        <v>600</v>
      </c>
      <c r="E297" s="177">
        <v>0</v>
      </c>
      <c r="F297" s="67">
        <v>756</v>
      </c>
      <c r="G297" s="67">
        <v>247.22</v>
      </c>
      <c r="H297" s="67">
        <v>247.22</v>
      </c>
      <c r="I297" s="67">
        <v>0</v>
      </c>
      <c r="J297" s="67">
        <v>0</v>
      </c>
      <c r="K297" s="67">
        <v>0</v>
      </c>
      <c r="L297" s="87">
        <v>-148.11000000000001</v>
      </c>
      <c r="M297" s="67">
        <v>247.22</v>
      </c>
      <c r="N297" s="67">
        <v>0</v>
      </c>
      <c r="O297" s="67">
        <v>0</v>
      </c>
      <c r="P297" s="67">
        <v>247.22</v>
      </c>
    </row>
    <row r="298" spans="1:16" ht="16.5" thickTop="1" thickBot="1" x14ac:dyDescent="0.3">
      <c r="A298" s="174" t="s">
        <v>51</v>
      </c>
      <c r="B298" s="46">
        <f t="shared" ref="B298:G298" si="10">SUM(B270:B297)</f>
        <v>17426</v>
      </c>
      <c r="C298" s="92">
        <f t="shared" si="10"/>
        <v>2855.35</v>
      </c>
      <c r="D298" s="157">
        <f t="shared" si="10"/>
        <v>641310</v>
      </c>
      <c r="E298" s="179">
        <f t="shared" si="10"/>
        <v>106972370</v>
      </c>
      <c r="F298" s="92">
        <f t="shared" si="10"/>
        <v>245422715.12</v>
      </c>
      <c r="G298" s="92">
        <f t="shared" si="10"/>
        <v>10860420.139999999</v>
      </c>
      <c r="H298" s="92">
        <f>G298/B298</f>
        <v>623.23081257890499</v>
      </c>
      <c r="I298" s="92">
        <f t="shared" ref="I298:P298" si="11">SUM(I270:I297)</f>
        <v>2765465.7299999995</v>
      </c>
      <c r="J298" s="92">
        <f t="shared" si="11"/>
        <v>718415.83999999985</v>
      </c>
      <c r="K298" s="92">
        <f t="shared" si="11"/>
        <v>0</v>
      </c>
      <c r="L298" s="92">
        <f t="shared" si="11"/>
        <v>529377.80999999994</v>
      </c>
      <c r="M298" s="92">
        <f t="shared" si="11"/>
        <v>7376538.5700000003</v>
      </c>
      <c r="N298" s="92">
        <f t="shared" si="11"/>
        <v>9114.1600000000017</v>
      </c>
      <c r="O298" s="92">
        <f t="shared" si="11"/>
        <v>16141.09</v>
      </c>
      <c r="P298" s="92">
        <f t="shared" si="11"/>
        <v>7401793.8200000003</v>
      </c>
    </row>
    <row r="299" spans="1:16" ht="15.75" thickTop="1" x14ac:dyDescent="0.25">
      <c r="A299" s="17" t="s">
        <v>103</v>
      </c>
      <c r="B299" s="21"/>
    </row>
    <row r="300" spans="1:16" x14ac:dyDescent="0.25">
      <c r="A300" s="17" t="s">
        <v>199</v>
      </c>
      <c r="B300" s="17"/>
    </row>
    <row r="303" spans="1:16" ht="15.75" x14ac:dyDescent="0.25">
      <c r="A303" s="153" t="s">
        <v>194</v>
      </c>
      <c r="B303" s="153"/>
      <c r="C303" s="153"/>
      <c r="D303" s="153"/>
      <c r="E303" s="153"/>
      <c r="F303" s="153"/>
      <c r="G303" s="153"/>
      <c r="H303" s="153"/>
      <c r="I303" s="153"/>
      <c r="J303" s="153"/>
      <c r="K303" s="153"/>
      <c r="L303" s="153"/>
      <c r="M303" s="153"/>
      <c r="N303" s="153"/>
      <c r="O303" s="153"/>
      <c r="P303" s="153"/>
    </row>
    <row r="304" spans="1:16" ht="15.75" x14ac:dyDescent="0.25">
      <c r="A304" s="153" t="s">
        <v>38</v>
      </c>
      <c r="B304" s="153"/>
      <c r="C304" s="153"/>
      <c r="D304" s="153"/>
      <c r="E304" s="153"/>
      <c r="F304" s="153"/>
      <c r="G304" s="153"/>
      <c r="H304" s="153"/>
      <c r="I304" s="153"/>
      <c r="J304" s="153"/>
      <c r="K304" s="153"/>
      <c r="L304" s="153"/>
      <c r="M304" s="153"/>
      <c r="N304" s="153"/>
      <c r="O304" s="153"/>
      <c r="P304" s="153"/>
    </row>
    <row r="305" spans="1:16" x14ac:dyDescent="0.25">
      <c r="A305" s="181"/>
      <c r="B305" s="181"/>
      <c r="C305" s="181"/>
      <c r="D305" s="181"/>
      <c r="E305" s="181"/>
      <c r="F305" s="181"/>
      <c r="G305" s="181"/>
      <c r="H305" s="181"/>
      <c r="I305" s="181"/>
      <c r="J305" s="181"/>
      <c r="K305" s="181"/>
      <c r="L305" s="181"/>
      <c r="M305" s="181"/>
      <c r="N305" s="181"/>
      <c r="O305" s="181"/>
      <c r="P305" s="181"/>
    </row>
    <row r="306" spans="1:16" ht="56.25" customHeight="1" thickBot="1" x14ac:dyDescent="0.3">
      <c r="A306" s="173" t="s">
        <v>106</v>
      </c>
      <c r="B306" s="74" t="s">
        <v>39</v>
      </c>
      <c r="C306" s="74" t="s">
        <v>53</v>
      </c>
      <c r="D306" s="74" t="s">
        <v>40</v>
      </c>
      <c r="E306" s="175" t="s">
        <v>54</v>
      </c>
      <c r="F306" s="74" t="s">
        <v>42</v>
      </c>
      <c r="G306" s="74" t="s">
        <v>107</v>
      </c>
      <c r="H306" s="74" t="s">
        <v>44</v>
      </c>
      <c r="I306" s="74" t="s">
        <v>45</v>
      </c>
      <c r="J306" s="74" t="s">
        <v>46</v>
      </c>
      <c r="K306" s="74" t="s">
        <v>193</v>
      </c>
      <c r="L306" s="74" t="s">
        <v>48</v>
      </c>
      <c r="M306" s="74" t="s">
        <v>49</v>
      </c>
      <c r="N306" s="74" t="s">
        <v>109</v>
      </c>
      <c r="O306" s="74" t="s">
        <v>110</v>
      </c>
      <c r="P306" s="74" t="s">
        <v>50</v>
      </c>
    </row>
    <row r="307" spans="1:16" s="61" customFormat="1" ht="15.75" thickTop="1" x14ac:dyDescent="0.25">
      <c r="A307" s="237" t="s">
        <v>111</v>
      </c>
      <c r="B307" s="238"/>
      <c r="C307" s="238"/>
      <c r="D307" s="238"/>
      <c r="E307" s="238"/>
      <c r="F307" s="238"/>
      <c r="G307" s="238"/>
      <c r="H307" s="238"/>
      <c r="I307" s="238"/>
      <c r="J307" s="238"/>
      <c r="K307" s="238"/>
      <c r="L307" s="238"/>
      <c r="M307" s="238"/>
      <c r="N307" s="238"/>
      <c r="O307" s="238"/>
      <c r="P307" s="238"/>
    </row>
    <row r="308" spans="1:16" ht="15" customHeight="1" x14ac:dyDescent="0.25">
      <c r="A308" s="62" t="s">
        <v>134</v>
      </c>
      <c r="B308" s="123">
        <v>2</v>
      </c>
      <c r="C308" s="122">
        <v>7.6</v>
      </c>
      <c r="D308" s="121">
        <v>0</v>
      </c>
      <c r="E308" s="176">
        <v>116250</v>
      </c>
      <c r="F308" s="122">
        <v>45342.5</v>
      </c>
      <c r="G308" s="122">
        <v>1081.75</v>
      </c>
      <c r="H308" s="122">
        <v>540.88</v>
      </c>
      <c r="I308" s="122">
        <v>89.07</v>
      </c>
      <c r="J308" s="122">
        <v>44.55</v>
      </c>
      <c r="K308" s="122">
        <v>0</v>
      </c>
      <c r="L308" s="122">
        <v>225.62</v>
      </c>
      <c r="M308" s="122">
        <v>948.13</v>
      </c>
      <c r="N308" s="122">
        <v>0</v>
      </c>
      <c r="O308" s="122">
        <v>0</v>
      </c>
      <c r="P308" s="122">
        <v>948.13</v>
      </c>
    </row>
    <row r="309" spans="1:16" ht="15" customHeight="1" x14ac:dyDescent="0.25">
      <c r="A309" s="180" t="s">
        <v>115</v>
      </c>
      <c r="B309" s="126">
        <v>6</v>
      </c>
      <c r="C309" s="67">
        <v>25.37</v>
      </c>
      <c r="D309" s="71">
        <v>0</v>
      </c>
      <c r="E309" s="177">
        <v>259780</v>
      </c>
      <c r="F309" s="67">
        <v>2506824.5</v>
      </c>
      <c r="G309" s="67">
        <v>16946.580000000002</v>
      </c>
      <c r="H309" s="67">
        <v>2824.43</v>
      </c>
      <c r="I309" s="67">
        <v>4129.38</v>
      </c>
      <c r="J309" s="67">
        <v>2065.6</v>
      </c>
      <c r="K309" s="67">
        <v>0</v>
      </c>
      <c r="L309" s="67">
        <v>4156.95</v>
      </c>
      <c r="M309" s="67">
        <v>10751.6</v>
      </c>
      <c r="N309" s="67">
        <v>0</v>
      </c>
      <c r="O309" s="67">
        <v>0</v>
      </c>
      <c r="P309" s="67">
        <v>10751.6</v>
      </c>
    </row>
    <row r="310" spans="1:16" ht="15" customHeight="1" x14ac:dyDescent="0.25">
      <c r="A310" s="62" t="s">
        <v>232</v>
      </c>
      <c r="B310" s="126">
        <v>1</v>
      </c>
      <c r="C310" s="67">
        <v>72.41</v>
      </c>
      <c r="D310" s="71">
        <v>0</v>
      </c>
      <c r="E310" s="177">
        <v>797510</v>
      </c>
      <c r="F310" s="67">
        <v>159502</v>
      </c>
      <c r="G310" s="67">
        <v>1827.8</v>
      </c>
      <c r="H310" s="67">
        <v>1827.8</v>
      </c>
      <c r="I310" s="67">
        <v>402.08</v>
      </c>
      <c r="J310" s="67">
        <v>195.39</v>
      </c>
      <c r="K310" s="67">
        <v>0</v>
      </c>
      <c r="L310" s="67">
        <v>0</v>
      </c>
      <c r="M310" s="67">
        <v>1230.33</v>
      </c>
      <c r="N310" s="67">
        <v>0</v>
      </c>
      <c r="O310" s="67">
        <v>0</v>
      </c>
      <c r="P310" s="67">
        <v>1230.33</v>
      </c>
    </row>
    <row r="311" spans="1:16" s="181" customFormat="1" ht="15" customHeight="1" x14ac:dyDescent="0.25">
      <c r="A311" s="62" t="s">
        <v>233</v>
      </c>
      <c r="B311" s="126">
        <v>6</v>
      </c>
      <c r="C311" s="67">
        <v>19.82</v>
      </c>
      <c r="D311" s="71">
        <v>0</v>
      </c>
      <c r="E311" s="177">
        <v>32662</v>
      </c>
      <c r="F311" s="67">
        <v>244965</v>
      </c>
      <c r="G311" s="67">
        <v>8467.89</v>
      </c>
      <c r="H311" s="67">
        <v>1411.32</v>
      </c>
      <c r="I311" s="67">
        <v>1676.48</v>
      </c>
      <c r="J311" s="67">
        <v>838.38</v>
      </c>
      <c r="K311" s="67">
        <v>0</v>
      </c>
      <c r="L311" s="67">
        <v>0</v>
      </c>
      <c r="M311" s="67">
        <v>5953.03</v>
      </c>
      <c r="N311" s="67">
        <v>6.08</v>
      </c>
      <c r="O311" s="67">
        <v>30</v>
      </c>
      <c r="P311" s="67">
        <v>5989.11</v>
      </c>
    </row>
    <row r="312" spans="1:16" ht="15" customHeight="1" x14ac:dyDescent="0.25">
      <c r="A312" s="62" t="s">
        <v>114</v>
      </c>
      <c r="B312" s="126">
        <v>160</v>
      </c>
      <c r="C312" s="67">
        <v>2842.66</v>
      </c>
      <c r="D312" s="71">
        <v>0</v>
      </c>
      <c r="E312" s="177">
        <v>116386881</v>
      </c>
      <c r="F312" s="67">
        <v>4422701.4800000004</v>
      </c>
      <c r="G312" s="67">
        <v>50622.84</v>
      </c>
      <c r="H312" s="67">
        <v>316.39</v>
      </c>
      <c r="I312" s="67">
        <v>15057.2</v>
      </c>
      <c r="J312" s="67">
        <v>7518.18</v>
      </c>
      <c r="K312" s="67">
        <v>0</v>
      </c>
      <c r="L312" s="67">
        <v>0</v>
      </c>
      <c r="M312" s="67">
        <v>28047.46</v>
      </c>
      <c r="N312" s="67">
        <v>0</v>
      </c>
      <c r="O312" s="67">
        <v>0</v>
      </c>
      <c r="P312" s="67">
        <v>28047.46</v>
      </c>
    </row>
    <row r="313" spans="1:16" ht="15" customHeight="1" x14ac:dyDescent="0.25">
      <c r="A313" s="62" t="s">
        <v>128</v>
      </c>
      <c r="B313" s="126">
        <v>3</v>
      </c>
      <c r="C313" s="67">
        <v>84.73</v>
      </c>
      <c r="D313" s="71">
        <v>0</v>
      </c>
      <c r="E313" s="177">
        <v>0</v>
      </c>
      <c r="F313" s="67">
        <v>193298</v>
      </c>
      <c r="G313" s="67">
        <v>1578.96</v>
      </c>
      <c r="H313" s="67">
        <v>526.32000000000005</v>
      </c>
      <c r="I313" s="67">
        <v>29.32</v>
      </c>
      <c r="J313" s="67">
        <v>4.4400000000000004</v>
      </c>
      <c r="K313" s="67">
        <v>0</v>
      </c>
      <c r="L313" s="67">
        <v>0</v>
      </c>
      <c r="M313" s="67">
        <v>1545.2</v>
      </c>
      <c r="N313" s="67">
        <v>0</v>
      </c>
      <c r="O313" s="67">
        <v>0</v>
      </c>
      <c r="P313" s="67">
        <v>1545.2</v>
      </c>
    </row>
    <row r="314" spans="1:16" ht="15" customHeight="1" x14ac:dyDescent="0.25">
      <c r="A314" s="62" t="s">
        <v>127</v>
      </c>
      <c r="B314" s="126">
        <v>1</v>
      </c>
      <c r="C314" s="67">
        <v>1</v>
      </c>
      <c r="D314" s="71">
        <v>0</v>
      </c>
      <c r="E314" s="177">
        <v>0</v>
      </c>
      <c r="F314" s="67">
        <v>106250</v>
      </c>
      <c r="G314" s="67">
        <v>916.05</v>
      </c>
      <c r="H314" s="67">
        <v>916.05</v>
      </c>
      <c r="I314" s="67">
        <v>519</v>
      </c>
      <c r="J314" s="67">
        <v>76.430000000000007</v>
      </c>
      <c r="K314" s="67">
        <v>0</v>
      </c>
      <c r="L314" s="67">
        <v>0</v>
      </c>
      <c r="M314" s="67">
        <v>320.62</v>
      </c>
      <c r="N314" s="67">
        <v>0</v>
      </c>
      <c r="O314" s="67">
        <v>0</v>
      </c>
      <c r="P314" s="67">
        <v>320.62</v>
      </c>
    </row>
    <row r="315" spans="1:16" ht="15" customHeight="1" x14ac:dyDescent="0.25">
      <c r="A315" s="62" t="s">
        <v>132</v>
      </c>
      <c r="B315" s="126">
        <v>6</v>
      </c>
      <c r="C315" s="67">
        <v>3.75</v>
      </c>
      <c r="D315" s="71">
        <v>0</v>
      </c>
      <c r="E315" s="177">
        <v>0</v>
      </c>
      <c r="F315" s="67">
        <v>62100</v>
      </c>
      <c r="G315" s="67">
        <v>1599.51</v>
      </c>
      <c r="H315" s="67">
        <v>266.58999999999997</v>
      </c>
      <c r="I315" s="67">
        <v>461.9</v>
      </c>
      <c r="J315" s="67">
        <v>175.52</v>
      </c>
      <c r="K315" s="67">
        <v>0</v>
      </c>
      <c r="L315" s="87">
        <v>250.83</v>
      </c>
      <c r="M315" s="67">
        <v>962.09</v>
      </c>
      <c r="N315" s="67">
        <v>0</v>
      </c>
      <c r="O315" s="67">
        <v>0</v>
      </c>
      <c r="P315" s="67">
        <v>962.09</v>
      </c>
    </row>
    <row r="316" spans="1:16" ht="15" customHeight="1" x14ac:dyDescent="0.25">
      <c r="A316" s="62" t="s">
        <v>195</v>
      </c>
      <c r="B316" s="126">
        <v>1</v>
      </c>
      <c r="C316" s="67">
        <v>0.4</v>
      </c>
      <c r="D316" s="71">
        <v>0</v>
      </c>
      <c r="E316" s="177">
        <v>5000</v>
      </c>
      <c r="F316" s="67">
        <v>1050</v>
      </c>
      <c r="G316" s="67">
        <v>83.75</v>
      </c>
      <c r="H316" s="67">
        <v>83.75</v>
      </c>
      <c r="I316" s="67">
        <v>22.98</v>
      </c>
      <c r="J316" s="67">
        <v>8.73</v>
      </c>
      <c r="K316" s="67">
        <v>0</v>
      </c>
      <c r="L316" s="67">
        <v>14.75</v>
      </c>
      <c r="M316" s="67">
        <v>52.04</v>
      </c>
      <c r="N316" s="67">
        <v>0</v>
      </c>
      <c r="O316" s="67">
        <v>0</v>
      </c>
      <c r="P316" s="67">
        <v>52.04</v>
      </c>
    </row>
    <row r="317" spans="1:16" ht="15" customHeight="1" x14ac:dyDescent="0.25">
      <c r="A317" s="62" t="s">
        <v>129</v>
      </c>
      <c r="B317" s="126">
        <v>15</v>
      </c>
      <c r="C317" s="67">
        <v>35.83</v>
      </c>
      <c r="D317" s="71">
        <v>0</v>
      </c>
      <c r="E317" s="177">
        <v>122016</v>
      </c>
      <c r="F317" s="67">
        <v>632464</v>
      </c>
      <c r="G317" s="67">
        <v>25943.67</v>
      </c>
      <c r="H317" s="67">
        <v>1729.58</v>
      </c>
      <c r="I317" s="67">
        <v>7169.75</v>
      </c>
      <c r="J317" s="67">
        <v>2936.14</v>
      </c>
      <c r="K317" s="67">
        <v>0</v>
      </c>
      <c r="L317" s="67">
        <v>1861.78</v>
      </c>
      <c r="M317" s="67">
        <v>15837.78</v>
      </c>
      <c r="N317" s="67">
        <v>0</v>
      </c>
      <c r="O317" s="67">
        <v>0</v>
      </c>
      <c r="P317" s="67">
        <v>15837.78</v>
      </c>
    </row>
    <row r="318" spans="1:16" ht="15" customHeight="1" x14ac:dyDescent="0.25">
      <c r="A318" s="62" t="s">
        <v>180</v>
      </c>
      <c r="B318" s="126">
        <v>12</v>
      </c>
      <c r="C318" s="67">
        <v>71.739999999999995</v>
      </c>
      <c r="D318" s="71">
        <v>0</v>
      </c>
      <c r="E318" s="177">
        <v>1320718</v>
      </c>
      <c r="F318" s="67">
        <v>1661176</v>
      </c>
      <c r="G318" s="67">
        <v>58095.54</v>
      </c>
      <c r="H318" s="67">
        <v>4841.3</v>
      </c>
      <c r="I318" s="67">
        <v>9372.35</v>
      </c>
      <c r="J318" s="67">
        <v>4230.24</v>
      </c>
      <c r="K318" s="67">
        <v>0</v>
      </c>
      <c r="L318" s="87">
        <v>-2321.4899999999998</v>
      </c>
      <c r="M318" s="67">
        <v>44492.95</v>
      </c>
      <c r="N318" s="67">
        <v>0</v>
      </c>
      <c r="O318" s="67">
        <v>0</v>
      </c>
      <c r="P318" s="67">
        <v>44492.95</v>
      </c>
    </row>
    <row r="319" spans="1:16" ht="15" customHeight="1" x14ac:dyDescent="0.25">
      <c r="A319" s="62" t="s">
        <v>188</v>
      </c>
      <c r="B319" s="126">
        <v>2413</v>
      </c>
      <c r="C319" s="67">
        <v>0</v>
      </c>
      <c r="D319" s="71">
        <v>175136</v>
      </c>
      <c r="E319" s="177">
        <v>0</v>
      </c>
      <c r="F319" s="67">
        <v>197181644.69999999</v>
      </c>
      <c r="G319" s="67">
        <v>7198196.46</v>
      </c>
      <c r="H319" s="67">
        <v>2983.09</v>
      </c>
      <c r="I319" s="67">
        <v>2350706.29</v>
      </c>
      <c r="J319" s="67">
        <v>589619.43000000005</v>
      </c>
      <c r="K319" s="67">
        <v>0</v>
      </c>
      <c r="L319" s="67">
        <v>621200.11</v>
      </c>
      <c r="M319" s="67">
        <v>4257870.74</v>
      </c>
      <c r="N319" s="67">
        <v>7809.49</v>
      </c>
      <c r="O319" s="67">
        <v>13727.64</v>
      </c>
      <c r="P319" s="67">
        <v>4279407.87</v>
      </c>
    </row>
    <row r="320" spans="1:16" ht="15" customHeight="1" x14ac:dyDescent="0.25">
      <c r="A320" s="62" t="s">
        <v>189</v>
      </c>
      <c r="B320" s="126">
        <v>13</v>
      </c>
      <c r="C320" s="67">
        <v>0</v>
      </c>
      <c r="D320" s="71">
        <v>4226</v>
      </c>
      <c r="E320" s="177">
        <v>0</v>
      </c>
      <c r="F320" s="67">
        <v>2450414.08</v>
      </c>
      <c r="G320" s="67">
        <v>104241.83</v>
      </c>
      <c r="H320" s="67">
        <v>8018.6</v>
      </c>
      <c r="I320" s="67">
        <v>27365.919999999998</v>
      </c>
      <c r="J320" s="67">
        <v>8209.7800000000007</v>
      </c>
      <c r="K320" s="67">
        <v>0</v>
      </c>
      <c r="L320" s="87">
        <v>-11276.47</v>
      </c>
      <c r="M320" s="67">
        <v>68666.13</v>
      </c>
      <c r="N320" s="67">
        <v>0</v>
      </c>
      <c r="O320" s="67">
        <v>0</v>
      </c>
      <c r="P320" s="67">
        <v>68666.13</v>
      </c>
    </row>
    <row r="321" spans="1:16" ht="15" customHeight="1" x14ac:dyDescent="0.25">
      <c r="A321" s="62" t="s">
        <v>190</v>
      </c>
      <c r="B321" s="126">
        <v>114</v>
      </c>
      <c r="C321" s="67">
        <v>0</v>
      </c>
      <c r="D321" s="71">
        <v>5462</v>
      </c>
      <c r="E321" s="177">
        <v>0</v>
      </c>
      <c r="F321" s="67">
        <v>523589.23</v>
      </c>
      <c r="G321" s="67">
        <v>4742.22</v>
      </c>
      <c r="H321" s="67">
        <v>41.6</v>
      </c>
      <c r="I321" s="67">
        <v>891.43</v>
      </c>
      <c r="J321" s="67">
        <v>267.56</v>
      </c>
      <c r="K321" s="67">
        <v>0</v>
      </c>
      <c r="L321" s="67">
        <v>2550.3200000000002</v>
      </c>
      <c r="M321" s="67">
        <v>3583.23</v>
      </c>
      <c r="N321" s="67">
        <v>0</v>
      </c>
      <c r="O321" s="67">
        <v>0</v>
      </c>
      <c r="P321" s="67">
        <v>3583.23</v>
      </c>
    </row>
    <row r="322" spans="1:16" ht="15" customHeight="1" x14ac:dyDescent="0.25">
      <c r="A322" s="62" t="s">
        <v>191</v>
      </c>
      <c r="B322" s="126">
        <v>106</v>
      </c>
      <c r="C322" s="67">
        <v>0</v>
      </c>
      <c r="D322" s="71">
        <v>821</v>
      </c>
      <c r="E322" s="177">
        <v>0</v>
      </c>
      <c r="F322" s="67">
        <v>530992.11</v>
      </c>
      <c r="G322" s="67">
        <v>21027.68</v>
      </c>
      <c r="H322" s="67">
        <v>198.37</v>
      </c>
      <c r="I322" s="67">
        <v>4366.25</v>
      </c>
      <c r="J322" s="67">
        <v>1310.2</v>
      </c>
      <c r="K322" s="67">
        <v>0</v>
      </c>
      <c r="L322" s="67">
        <v>991.53</v>
      </c>
      <c r="M322" s="67">
        <v>15351.23</v>
      </c>
      <c r="N322" s="67">
        <v>10.029999999999999</v>
      </c>
      <c r="O322" s="67">
        <v>30</v>
      </c>
      <c r="P322" s="67">
        <v>15391.26</v>
      </c>
    </row>
    <row r="323" spans="1:16" ht="15" customHeight="1" x14ac:dyDescent="0.25">
      <c r="A323" s="62" t="s">
        <v>116</v>
      </c>
      <c r="B323" s="126">
        <v>3</v>
      </c>
      <c r="C323" s="67">
        <v>0</v>
      </c>
      <c r="D323" s="71">
        <v>73000</v>
      </c>
      <c r="E323" s="177">
        <v>0</v>
      </c>
      <c r="F323" s="67">
        <v>224060</v>
      </c>
      <c r="G323" s="67">
        <v>7757.99</v>
      </c>
      <c r="H323" s="67">
        <v>2586</v>
      </c>
      <c r="I323" s="67">
        <v>1565.17</v>
      </c>
      <c r="J323" s="67">
        <v>391.32</v>
      </c>
      <c r="K323" s="67">
        <v>0</v>
      </c>
      <c r="L323" s="67">
        <v>0</v>
      </c>
      <c r="M323" s="67">
        <v>5801.5</v>
      </c>
      <c r="N323" s="67">
        <v>0</v>
      </c>
      <c r="O323" s="67">
        <v>0</v>
      </c>
      <c r="P323" s="67">
        <v>5801.5</v>
      </c>
    </row>
    <row r="324" spans="1:16" ht="15" customHeight="1" x14ac:dyDescent="0.25">
      <c r="A324" s="62" t="s">
        <v>192</v>
      </c>
      <c r="B324" s="126">
        <v>1</v>
      </c>
      <c r="C324" s="67">
        <v>0</v>
      </c>
      <c r="D324" s="71">
        <v>400</v>
      </c>
      <c r="E324" s="177">
        <v>0</v>
      </c>
      <c r="F324" s="67">
        <v>54000</v>
      </c>
      <c r="G324" s="67">
        <v>258.57</v>
      </c>
      <c r="H324" s="67">
        <v>258.57</v>
      </c>
      <c r="I324" s="67">
        <v>21.92</v>
      </c>
      <c r="J324" s="67">
        <v>4.3899999999999997</v>
      </c>
      <c r="K324" s="67">
        <v>0</v>
      </c>
      <c r="L324" s="67">
        <v>0</v>
      </c>
      <c r="M324" s="67">
        <v>232.26</v>
      </c>
      <c r="N324" s="67">
        <v>0</v>
      </c>
      <c r="O324" s="67">
        <v>0</v>
      </c>
      <c r="P324" s="67">
        <v>232.26</v>
      </c>
    </row>
    <row r="325" spans="1:16" ht="15" customHeight="1" x14ac:dyDescent="0.25">
      <c r="A325" s="62" t="s">
        <v>145</v>
      </c>
      <c r="B325" s="126">
        <v>2</v>
      </c>
      <c r="C325" s="67">
        <v>0</v>
      </c>
      <c r="D325" s="71">
        <v>0</v>
      </c>
      <c r="E325" s="178">
        <v>0</v>
      </c>
      <c r="F325" s="66">
        <v>119567</v>
      </c>
      <c r="G325" s="66">
        <v>846.74</v>
      </c>
      <c r="H325" s="66">
        <v>423.37</v>
      </c>
      <c r="I325" s="66">
        <v>286.74</v>
      </c>
      <c r="J325" s="66">
        <v>86.02</v>
      </c>
      <c r="K325" s="66">
        <v>0</v>
      </c>
      <c r="L325" s="66">
        <v>0</v>
      </c>
      <c r="M325" s="66">
        <v>473.98</v>
      </c>
      <c r="N325" s="66">
        <v>0</v>
      </c>
      <c r="O325" s="66">
        <v>0</v>
      </c>
      <c r="P325" s="66">
        <v>473.98</v>
      </c>
    </row>
    <row r="326" spans="1:16" ht="15" customHeight="1" x14ac:dyDescent="0.25">
      <c r="A326" s="62" t="s">
        <v>135</v>
      </c>
      <c r="B326" s="126">
        <v>10023</v>
      </c>
      <c r="C326" s="67">
        <v>0</v>
      </c>
      <c r="D326" s="71">
        <v>294551</v>
      </c>
      <c r="E326" s="177">
        <v>0</v>
      </c>
      <c r="F326" s="67">
        <v>28844912.75</v>
      </c>
      <c r="G326" s="67">
        <v>2944595.54</v>
      </c>
      <c r="H326" s="67">
        <v>293.77999999999997</v>
      </c>
      <c r="I326" s="67">
        <v>384139.62</v>
      </c>
      <c r="J326" s="67">
        <v>115858.53</v>
      </c>
      <c r="K326" s="67">
        <v>0</v>
      </c>
      <c r="L326" s="87">
        <v>-253706.49</v>
      </c>
      <c r="M326" s="67">
        <v>2444597.39</v>
      </c>
      <c r="N326" s="67">
        <v>201.42</v>
      </c>
      <c r="O326" s="67">
        <v>395.77</v>
      </c>
      <c r="P326" s="67">
        <v>2445194.58</v>
      </c>
    </row>
    <row r="327" spans="1:16" ht="15" customHeight="1" x14ac:dyDescent="0.25">
      <c r="A327" s="62" t="s">
        <v>136</v>
      </c>
      <c r="B327" s="126">
        <v>1631</v>
      </c>
      <c r="C327" s="67">
        <v>0</v>
      </c>
      <c r="D327" s="71">
        <v>6663</v>
      </c>
      <c r="E327" s="177">
        <v>0</v>
      </c>
      <c r="F327" s="67">
        <v>1326995.17</v>
      </c>
      <c r="G327" s="67">
        <v>47753.31</v>
      </c>
      <c r="H327" s="67">
        <v>29.28</v>
      </c>
      <c r="I327" s="67">
        <v>1058.0999999999999</v>
      </c>
      <c r="J327" s="67">
        <v>316.52999999999997</v>
      </c>
      <c r="K327" s="67">
        <v>0</v>
      </c>
      <c r="L327" s="67">
        <v>19266.02</v>
      </c>
      <c r="M327" s="67">
        <v>46378.68</v>
      </c>
      <c r="N327" s="67">
        <v>0</v>
      </c>
      <c r="O327" s="67">
        <v>0</v>
      </c>
      <c r="P327" s="67">
        <v>46378.68</v>
      </c>
    </row>
    <row r="328" spans="1:16" ht="15" customHeight="1" x14ac:dyDescent="0.25">
      <c r="A328" s="62" t="s">
        <v>138</v>
      </c>
      <c r="B328" s="126">
        <v>1977</v>
      </c>
      <c r="C328" s="67">
        <v>0</v>
      </c>
      <c r="D328" s="71">
        <v>25153</v>
      </c>
      <c r="E328" s="177">
        <v>0</v>
      </c>
      <c r="F328" s="67">
        <v>664605.74</v>
      </c>
      <c r="G328" s="67">
        <v>89479.6</v>
      </c>
      <c r="H328" s="67">
        <v>45.26</v>
      </c>
      <c r="I328" s="67">
        <v>2059.42</v>
      </c>
      <c r="J328" s="67">
        <v>617.79999999999995</v>
      </c>
      <c r="K328" s="67">
        <v>0</v>
      </c>
      <c r="L328" s="67">
        <v>6311.06</v>
      </c>
      <c r="M328" s="67">
        <v>86802.38</v>
      </c>
      <c r="N328" s="67">
        <v>0</v>
      </c>
      <c r="O328" s="67">
        <v>0</v>
      </c>
      <c r="P328" s="67">
        <v>86802.38</v>
      </c>
    </row>
    <row r="329" spans="1:16" ht="15" customHeight="1" x14ac:dyDescent="0.25">
      <c r="A329" s="62" t="s">
        <v>141</v>
      </c>
      <c r="B329" s="126">
        <v>18</v>
      </c>
      <c r="C329" s="67">
        <v>0</v>
      </c>
      <c r="D329" s="71">
        <v>444</v>
      </c>
      <c r="E329" s="177">
        <v>0</v>
      </c>
      <c r="F329" s="67">
        <v>20342.87</v>
      </c>
      <c r="G329" s="67">
        <v>2743.5</v>
      </c>
      <c r="H329" s="67">
        <v>152.41999999999999</v>
      </c>
      <c r="I329" s="67">
        <v>151.05000000000001</v>
      </c>
      <c r="J329" s="67">
        <v>45.32</v>
      </c>
      <c r="K329" s="67">
        <v>0</v>
      </c>
      <c r="L329" s="67">
        <v>871.5</v>
      </c>
      <c r="M329" s="67">
        <v>2547.13</v>
      </c>
      <c r="N329" s="67">
        <v>0</v>
      </c>
      <c r="O329" s="67">
        <v>0</v>
      </c>
      <c r="P329" s="67">
        <v>2547.13</v>
      </c>
    </row>
    <row r="330" spans="1:16" ht="15" customHeight="1" x14ac:dyDescent="0.25">
      <c r="A330" s="62" t="s">
        <v>139</v>
      </c>
      <c r="B330" s="126">
        <v>1</v>
      </c>
      <c r="C330" s="67">
        <v>0</v>
      </c>
      <c r="D330" s="71">
        <v>0</v>
      </c>
      <c r="E330" s="177">
        <v>0</v>
      </c>
      <c r="F330" s="67">
        <v>25200</v>
      </c>
      <c r="G330" s="67">
        <v>1572.5</v>
      </c>
      <c r="H330" s="67">
        <v>1572.5</v>
      </c>
      <c r="I330" s="67">
        <v>0</v>
      </c>
      <c r="J330" s="67">
        <v>0</v>
      </c>
      <c r="K330" s="67">
        <v>0</v>
      </c>
      <c r="L330" s="87">
        <v>-523.38</v>
      </c>
      <c r="M330" s="67">
        <v>1572.5</v>
      </c>
      <c r="N330" s="67">
        <v>0</v>
      </c>
      <c r="O330" s="67">
        <v>0</v>
      </c>
      <c r="P330" s="67">
        <v>1572.5</v>
      </c>
    </row>
    <row r="331" spans="1:16" ht="15" customHeight="1" x14ac:dyDescent="0.25">
      <c r="A331" s="62" t="s">
        <v>137</v>
      </c>
      <c r="B331" s="126">
        <v>11</v>
      </c>
      <c r="C331" s="67">
        <v>0</v>
      </c>
      <c r="D331" s="71">
        <v>79010</v>
      </c>
      <c r="E331" s="177">
        <v>0</v>
      </c>
      <c r="F331" s="67">
        <v>49776.3</v>
      </c>
      <c r="G331" s="67">
        <v>4876.6400000000003</v>
      </c>
      <c r="H331" s="67">
        <v>443.33</v>
      </c>
      <c r="I331" s="67">
        <v>270.39999999999998</v>
      </c>
      <c r="J331" s="67">
        <v>81.12</v>
      </c>
      <c r="K331" s="67">
        <v>0</v>
      </c>
      <c r="L331" s="87">
        <v>96.3</v>
      </c>
      <c r="M331" s="67">
        <v>4525.12</v>
      </c>
      <c r="N331" s="67">
        <v>0</v>
      </c>
      <c r="O331" s="67">
        <v>0</v>
      </c>
      <c r="P331" s="67">
        <v>4525.12</v>
      </c>
    </row>
    <row r="332" spans="1:16" ht="15" customHeight="1" x14ac:dyDescent="0.25">
      <c r="A332" s="62" t="s">
        <v>140</v>
      </c>
      <c r="B332" s="126">
        <v>2</v>
      </c>
      <c r="C332" s="67">
        <v>0</v>
      </c>
      <c r="D332" s="71">
        <v>14178</v>
      </c>
      <c r="E332" s="177">
        <v>0</v>
      </c>
      <c r="F332" s="67">
        <v>31262.49</v>
      </c>
      <c r="G332" s="67">
        <v>669.32</v>
      </c>
      <c r="H332" s="67">
        <v>334.66</v>
      </c>
      <c r="I332" s="67">
        <v>33.840000000000003</v>
      </c>
      <c r="J332" s="67">
        <v>10.15</v>
      </c>
      <c r="K332" s="67">
        <v>0</v>
      </c>
      <c r="L332" s="67">
        <v>323.27</v>
      </c>
      <c r="M332" s="67">
        <v>625.33000000000004</v>
      </c>
      <c r="N332" s="67">
        <v>0</v>
      </c>
      <c r="O332" s="67">
        <v>0</v>
      </c>
      <c r="P332" s="67">
        <v>625.33000000000004</v>
      </c>
    </row>
    <row r="333" spans="1:16" ht="15" customHeight="1" thickBot="1" x14ac:dyDescent="0.3">
      <c r="A333" s="62" t="s">
        <v>142</v>
      </c>
      <c r="B333" s="126">
        <v>1</v>
      </c>
      <c r="C333" s="67">
        <v>0</v>
      </c>
      <c r="D333" s="71">
        <v>600</v>
      </c>
      <c r="E333" s="177">
        <v>0</v>
      </c>
      <c r="F333" s="67">
        <v>756</v>
      </c>
      <c r="G333" s="67">
        <v>247.22</v>
      </c>
      <c r="H333" s="67">
        <v>247.22</v>
      </c>
      <c r="I333" s="67">
        <v>0</v>
      </c>
      <c r="J333" s="67">
        <v>0</v>
      </c>
      <c r="K333" s="67">
        <v>0</v>
      </c>
      <c r="L333" s="87">
        <v>-148.11000000000001</v>
      </c>
      <c r="M333" s="67">
        <v>247.22</v>
      </c>
      <c r="N333" s="67">
        <v>0</v>
      </c>
      <c r="O333" s="67">
        <v>0</v>
      </c>
      <c r="P333" s="67">
        <v>247.22</v>
      </c>
    </row>
    <row r="334" spans="1:16" ht="16.5" thickTop="1" thickBot="1" x14ac:dyDescent="0.3">
      <c r="A334" s="174" t="s">
        <v>51</v>
      </c>
      <c r="B334" s="46">
        <f t="shared" ref="B334:G334" si="12">SUM(B308:B333)</f>
        <v>16529</v>
      </c>
      <c r="C334" s="92">
        <f t="shared" si="12"/>
        <v>3165.3099999999995</v>
      </c>
      <c r="D334" s="157">
        <f t="shared" si="12"/>
        <v>679644</v>
      </c>
      <c r="E334" s="179">
        <f t="shared" si="12"/>
        <v>119040817</v>
      </c>
      <c r="F334" s="92">
        <f t="shared" si="12"/>
        <v>242083791.92000002</v>
      </c>
      <c r="G334" s="92">
        <f t="shared" si="12"/>
        <v>10596173.460000003</v>
      </c>
      <c r="H334" s="92">
        <f>G334/B334</f>
        <v>641.0656095347573</v>
      </c>
      <c r="I334" s="92">
        <f t="shared" ref="I334:P334" si="13">SUM(I308:I333)</f>
        <v>2811845.6599999997</v>
      </c>
      <c r="J334" s="92">
        <f t="shared" si="13"/>
        <v>734911.75000000012</v>
      </c>
      <c r="K334" s="92">
        <f t="shared" si="13"/>
        <v>0</v>
      </c>
      <c r="L334" s="92">
        <f t="shared" si="13"/>
        <v>390144.1</v>
      </c>
      <c r="M334" s="92">
        <f t="shared" si="13"/>
        <v>7049416.0500000007</v>
      </c>
      <c r="N334" s="92">
        <f t="shared" si="13"/>
        <v>8027.0199999999995</v>
      </c>
      <c r="O334" s="92">
        <f t="shared" si="13"/>
        <v>14183.41</v>
      </c>
      <c r="P334" s="92">
        <f t="shared" si="13"/>
        <v>7071626.4799999995</v>
      </c>
    </row>
    <row r="335" spans="1:16" ht="15.75" thickTop="1" x14ac:dyDescent="0.25">
      <c r="A335" s="17" t="s">
        <v>183</v>
      </c>
      <c r="B335" s="21"/>
      <c r="C335" s="181"/>
      <c r="D335" s="181"/>
      <c r="E335" s="181"/>
      <c r="F335" s="181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</row>
    <row r="336" spans="1:16" x14ac:dyDescent="0.25">
      <c r="A336" s="17" t="s">
        <v>184</v>
      </c>
      <c r="B336" s="17"/>
      <c r="C336" s="181"/>
      <c r="D336" s="181"/>
      <c r="E336" s="181"/>
      <c r="F336" s="181"/>
      <c r="G336" s="181"/>
      <c r="H336" s="181"/>
      <c r="I336" s="181"/>
      <c r="J336" s="181"/>
      <c r="K336" s="181"/>
      <c r="L336" s="181"/>
      <c r="M336" s="181"/>
      <c r="N336" s="181"/>
      <c r="O336" s="181"/>
      <c r="P336" s="181"/>
    </row>
    <row r="339" spans="1:16" ht="15.75" x14ac:dyDescent="0.25">
      <c r="A339" s="153" t="s">
        <v>235</v>
      </c>
      <c r="B339" s="153"/>
      <c r="C339" s="153"/>
      <c r="D339" s="153"/>
      <c r="E339" s="153"/>
      <c r="F339" s="153"/>
      <c r="G339" s="153"/>
      <c r="H339" s="153"/>
      <c r="I339" s="153"/>
      <c r="J339" s="153"/>
      <c r="K339" s="153"/>
      <c r="L339" s="153"/>
      <c r="M339" s="153"/>
      <c r="N339" s="153"/>
      <c r="O339" s="153"/>
      <c r="P339" s="153"/>
    </row>
    <row r="340" spans="1:16" ht="15.75" x14ac:dyDescent="0.25">
      <c r="A340" s="153" t="s">
        <v>38</v>
      </c>
      <c r="B340" s="153"/>
      <c r="C340" s="153"/>
      <c r="D340" s="153"/>
      <c r="E340" s="153"/>
      <c r="F340" s="153"/>
      <c r="G340" s="153"/>
      <c r="H340" s="153"/>
      <c r="I340" s="153"/>
      <c r="J340" s="153"/>
      <c r="K340" s="153"/>
      <c r="L340" s="153"/>
      <c r="M340" s="153"/>
      <c r="N340" s="153"/>
      <c r="O340" s="153"/>
      <c r="P340" s="153"/>
    </row>
    <row r="341" spans="1:16" x14ac:dyDescent="0.25">
      <c r="A341" s="181"/>
      <c r="B341" s="181"/>
      <c r="C341" s="181"/>
      <c r="D341" s="181"/>
      <c r="E341" s="181"/>
      <c r="F341" s="181"/>
      <c r="G341" s="181"/>
      <c r="H341" s="181"/>
      <c r="I341" s="181"/>
      <c r="J341" s="181"/>
      <c r="K341" s="181"/>
      <c r="L341" s="181"/>
      <c r="M341" s="181"/>
      <c r="N341" s="181"/>
      <c r="O341" s="181"/>
      <c r="P341" s="181"/>
    </row>
    <row r="342" spans="1:16" ht="39" thickBot="1" x14ac:dyDescent="0.3">
      <c r="A342" s="173" t="s">
        <v>106</v>
      </c>
      <c r="B342" s="74" t="s">
        <v>39</v>
      </c>
      <c r="C342" s="74" t="s">
        <v>53</v>
      </c>
      <c r="D342" s="74" t="s">
        <v>40</v>
      </c>
      <c r="E342" s="175" t="s">
        <v>54</v>
      </c>
      <c r="F342" s="74" t="s">
        <v>42</v>
      </c>
      <c r="G342" s="74" t="s">
        <v>107</v>
      </c>
      <c r="H342" s="74" t="s">
        <v>44</v>
      </c>
      <c r="I342" s="74" t="s">
        <v>45</v>
      </c>
      <c r="J342" s="74" t="s">
        <v>46</v>
      </c>
      <c r="K342" s="74" t="s">
        <v>193</v>
      </c>
      <c r="L342" s="74" t="s">
        <v>48</v>
      </c>
      <c r="M342" s="74" t="s">
        <v>49</v>
      </c>
      <c r="N342" s="74" t="s">
        <v>109</v>
      </c>
      <c r="O342" s="74" t="s">
        <v>110</v>
      </c>
      <c r="P342" s="74" t="s">
        <v>50</v>
      </c>
    </row>
    <row r="343" spans="1:16" ht="15.75" thickTop="1" x14ac:dyDescent="0.25">
      <c r="A343" s="237" t="s">
        <v>111</v>
      </c>
      <c r="B343" s="238"/>
      <c r="C343" s="238"/>
      <c r="D343" s="238"/>
      <c r="E343" s="238"/>
      <c r="F343" s="238"/>
      <c r="G343" s="238"/>
      <c r="H343" s="238"/>
      <c r="I343" s="238"/>
      <c r="J343" s="238"/>
      <c r="K343" s="238"/>
      <c r="L343" s="238"/>
      <c r="M343" s="238"/>
      <c r="N343" s="238"/>
      <c r="O343" s="238"/>
      <c r="P343" s="238"/>
    </row>
    <row r="344" spans="1:16" x14ac:dyDescent="0.25">
      <c r="A344" s="62" t="s">
        <v>134</v>
      </c>
      <c r="B344" s="219">
        <v>4</v>
      </c>
      <c r="C344" s="122">
        <v>15.23</v>
      </c>
      <c r="D344" s="121">
        <v>0</v>
      </c>
      <c r="E344" s="176">
        <v>255250</v>
      </c>
      <c r="F344" s="122">
        <v>82376.5</v>
      </c>
      <c r="G344" s="122">
        <v>2124.02</v>
      </c>
      <c r="H344" s="122">
        <v>531.01</v>
      </c>
      <c r="I344" s="122">
        <v>390.33</v>
      </c>
      <c r="J344" s="122">
        <v>195.22</v>
      </c>
      <c r="K344" s="122">
        <v>0</v>
      </c>
      <c r="L344" s="122">
        <v>254.45</v>
      </c>
      <c r="M344" s="122">
        <v>1538.47</v>
      </c>
      <c r="N344" s="122">
        <v>0</v>
      </c>
      <c r="O344" s="122">
        <v>0</v>
      </c>
      <c r="P344" s="122">
        <v>1538.47</v>
      </c>
    </row>
    <row r="345" spans="1:16" x14ac:dyDescent="0.25">
      <c r="A345" s="180" t="s">
        <v>115</v>
      </c>
      <c r="B345" s="220">
        <v>5</v>
      </c>
      <c r="C345" s="67">
        <v>24.96</v>
      </c>
      <c r="D345" s="71">
        <v>0</v>
      </c>
      <c r="E345" s="177">
        <v>191662</v>
      </c>
      <c r="F345" s="67">
        <v>2538076.1</v>
      </c>
      <c r="G345" s="67">
        <v>18153.78</v>
      </c>
      <c r="H345" s="67">
        <v>3630.76</v>
      </c>
      <c r="I345" s="67">
        <v>6351.18</v>
      </c>
      <c r="J345" s="67">
        <v>3119.36</v>
      </c>
      <c r="K345" s="67">
        <v>0</v>
      </c>
      <c r="L345" s="67">
        <v>3441.84</v>
      </c>
      <c r="M345" s="67">
        <v>8683.24</v>
      </c>
      <c r="N345" s="67">
        <v>0</v>
      </c>
      <c r="O345" s="67">
        <v>0</v>
      </c>
      <c r="P345" s="67">
        <v>8683.24</v>
      </c>
    </row>
    <row r="346" spans="1:16" x14ac:dyDescent="0.25">
      <c r="A346" s="62" t="s">
        <v>233</v>
      </c>
      <c r="B346" s="220">
        <v>5</v>
      </c>
      <c r="C346" s="67">
        <v>17.329999999999998</v>
      </c>
      <c r="D346" s="71">
        <v>0</v>
      </c>
      <c r="E346" s="177">
        <v>27310</v>
      </c>
      <c r="F346" s="67">
        <v>214929.7</v>
      </c>
      <c r="G346" s="67">
        <v>7381.01</v>
      </c>
      <c r="H346" s="67">
        <v>1476.2</v>
      </c>
      <c r="I346" s="67">
        <v>2233.4899999999998</v>
      </c>
      <c r="J346" s="67">
        <v>1116.8800000000001</v>
      </c>
      <c r="K346" s="67">
        <v>0</v>
      </c>
      <c r="L346" s="67">
        <v>0</v>
      </c>
      <c r="M346" s="67">
        <v>4030.64</v>
      </c>
      <c r="N346" s="67">
        <v>5.67</v>
      </c>
      <c r="O346" s="67">
        <v>30</v>
      </c>
      <c r="P346" s="67">
        <v>4066.31</v>
      </c>
    </row>
    <row r="347" spans="1:16" s="181" customFormat="1" x14ac:dyDescent="0.25">
      <c r="A347" s="62" t="s">
        <v>241</v>
      </c>
      <c r="B347" s="220">
        <v>1</v>
      </c>
      <c r="C347" s="67">
        <v>1.89</v>
      </c>
      <c r="D347" s="71">
        <v>0</v>
      </c>
      <c r="E347" s="177">
        <v>9500</v>
      </c>
      <c r="F347" s="67">
        <v>2642.5</v>
      </c>
      <c r="G347" s="67">
        <v>88.87</v>
      </c>
      <c r="H347" s="67">
        <v>88.87</v>
      </c>
      <c r="I347" s="67">
        <v>0</v>
      </c>
      <c r="J347" s="67">
        <v>0</v>
      </c>
      <c r="K347" s="67">
        <v>0</v>
      </c>
      <c r="L347" s="67">
        <v>0</v>
      </c>
      <c r="M347" s="67">
        <v>88.87</v>
      </c>
      <c r="N347" s="67">
        <v>0</v>
      </c>
      <c r="O347" s="67">
        <v>0</v>
      </c>
      <c r="P347" s="67">
        <v>88.87</v>
      </c>
    </row>
    <row r="348" spans="1:16" x14ac:dyDescent="0.25">
      <c r="A348" s="62" t="s">
        <v>114</v>
      </c>
      <c r="B348" s="220">
        <v>171</v>
      </c>
      <c r="C348" s="67">
        <v>3055.78</v>
      </c>
      <c r="D348" s="71">
        <v>0</v>
      </c>
      <c r="E348" s="177">
        <v>122116294</v>
      </c>
      <c r="F348" s="67">
        <v>5575688.5300000003</v>
      </c>
      <c r="G348" s="67">
        <v>74490.98</v>
      </c>
      <c r="H348" s="67">
        <v>435.62</v>
      </c>
      <c r="I348" s="67">
        <v>36423.69</v>
      </c>
      <c r="J348" s="67">
        <v>14020.94</v>
      </c>
      <c r="K348" s="67">
        <v>0</v>
      </c>
      <c r="L348" s="67">
        <v>0</v>
      </c>
      <c r="M348" s="67">
        <v>24046.35</v>
      </c>
      <c r="N348" s="67">
        <v>0</v>
      </c>
      <c r="O348" s="67">
        <v>0</v>
      </c>
      <c r="P348" s="67">
        <v>24046.35</v>
      </c>
    </row>
    <row r="349" spans="1:16" x14ac:dyDescent="0.25">
      <c r="A349" s="62" t="s">
        <v>128</v>
      </c>
      <c r="B349" s="220">
        <v>2</v>
      </c>
      <c r="C349" s="67">
        <v>6.61</v>
      </c>
      <c r="D349" s="71">
        <v>0</v>
      </c>
      <c r="E349" s="177">
        <v>0</v>
      </c>
      <c r="F349" s="67">
        <v>18508</v>
      </c>
      <c r="G349" s="67">
        <v>187.96</v>
      </c>
      <c r="H349" s="67">
        <v>93.98</v>
      </c>
      <c r="I349" s="67">
        <v>0</v>
      </c>
      <c r="J349" s="67">
        <v>0</v>
      </c>
      <c r="K349" s="67">
        <v>0</v>
      </c>
      <c r="L349" s="67">
        <v>0</v>
      </c>
      <c r="M349" s="67">
        <v>187.96</v>
      </c>
      <c r="N349" s="67">
        <v>0</v>
      </c>
      <c r="O349" s="67">
        <v>0</v>
      </c>
      <c r="P349" s="67">
        <v>187.96</v>
      </c>
    </row>
    <row r="350" spans="1:16" x14ac:dyDescent="0.25">
      <c r="A350" s="62" t="s">
        <v>132</v>
      </c>
      <c r="B350" s="220">
        <v>6</v>
      </c>
      <c r="C350" s="67">
        <v>3.57</v>
      </c>
      <c r="D350" s="71">
        <v>0</v>
      </c>
      <c r="E350" s="177">
        <v>0</v>
      </c>
      <c r="F350" s="67">
        <v>61110</v>
      </c>
      <c r="G350" s="67">
        <v>1553.83</v>
      </c>
      <c r="H350" s="67">
        <v>258.97000000000003</v>
      </c>
      <c r="I350" s="67">
        <v>496.57</v>
      </c>
      <c r="J350" s="67">
        <v>188.69</v>
      </c>
      <c r="K350" s="67">
        <v>0</v>
      </c>
      <c r="L350" s="87">
        <v>273.77999999999997</v>
      </c>
      <c r="M350" s="67">
        <v>868.57</v>
      </c>
      <c r="N350" s="67">
        <v>0</v>
      </c>
      <c r="O350" s="67">
        <v>0</v>
      </c>
      <c r="P350" s="67">
        <v>868.57</v>
      </c>
    </row>
    <row r="351" spans="1:16" x14ac:dyDescent="0.25">
      <c r="A351" s="62" t="s">
        <v>195</v>
      </c>
      <c r="B351" s="220"/>
      <c r="C351" s="67"/>
      <c r="D351" s="71"/>
      <c r="E351" s="17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</row>
    <row r="352" spans="1:16" x14ac:dyDescent="0.25">
      <c r="A352" s="62" t="s">
        <v>129</v>
      </c>
      <c r="B352" s="220">
        <v>11</v>
      </c>
      <c r="C352" s="67">
        <v>28.53</v>
      </c>
      <c r="D352" s="71">
        <v>0</v>
      </c>
      <c r="E352" s="177">
        <v>99210</v>
      </c>
      <c r="F352" s="67">
        <v>491140</v>
      </c>
      <c r="G352" s="67">
        <v>22907.39</v>
      </c>
      <c r="H352" s="67">
        <v>2082.4899999999998</v>
      </c>
      <c r="I352" s="67">
        <v>7261.98</v>
      </c>
      <c r="J352" s="67">
        <v>3033.32</v>
      </c>
      <c r="K352" s="67">
        <v>0</v>
      </c>
      <c r="L352" s="67">
        <v>1635.92</v>
      </c>
      <c r="M352" s="67">
        <v>12612.09</v>
      </c>
      <c r="N352" s="67">
        <v>0</v>
      </c>
      <c r="O352" s="67">
        <v>0</v>
      </c>
      <c r="P352" s="67">
        <v>12612.09</v>
      </c>
    </row>
    <row r="353" spans="1:16" x14ac:dyDescent="0.25">
      <c r="A353" s="62" t="s">
        <v>180</v>
      </c>
      <c r="B353" s="220">
        <v>14</v>
      </c>
      <c r="C353" s="67">
        <v>103.8</v>
      </c>
      <c r="D353" s="71">
        <v>0</v>
      </c>
      <c r="E353" s="177">
        <v>2044321</v>
      </c>
      <c r="F353" s="67">
        <v>3080384.1</v>
      </c>
      <c r="G353" s="67">
        <v>115475.63</v>
      </c>
      <c r="H353" s="67">
        <v>8248.26</v>
      </c>
      <c r="I353" s="67">
        <v>33467.4</v>
      </c>
      <c r="J353" s="67">
        <v>14988.28</v>
      </c>
      <c r="K353" s="67">
        <v>0</v>
      </c>
      <c r="L353" s="87">
        <v>-12913.88</v>
      </c>
      <c r="M353" s="67">
        <v>67019.95</v>
      </c>
      <c r="N353" s="67">
        <v>214.24</v>
      </c>
      <c r="O353" s="67">
        <v>154.88</v>
      </c>
      <c r="P353" s="67">
        <v>67389.070000000007</v>
      </c>
    </row>
    <row r="354" spans="1:16" x14ac:dyDescent="0.25">
      <c r="A354" s="62" t="s">
        <v>188</v>
      </c>
      <c r="B354" s="220">
        <v>2347</v>
      </c>
      <c r="C354" s="67">
        <v>0</v>
      </c>
      <c r="D354" s="71">
        <v>162648</v>
      </c>
      <c r="E354" s="177">
        <v>0</v>
      </c>
      <c r="F354" s="67">
        <v>196008825</v>
      </c>
      <c r="G354" s="67">
        <v>7366240.6299999999</v>
      </c>
      <c r="H354" s="67">
        <v>3138.58</v>
      </c>
      <c r="I354" s="67">
        <v>2778439.21</v>
      </c>
      <c r="J354" s="67">
        <v>695813.55</v>
      </c>
      <c r="K354" s="67">
        <v>0</v>
      </c>
      <c r="L354" s="67">
        <v>621355.27</v>
      </c>
      <c r="M354" s="67">
        <v>3891987.87</v>
      </c>
      <c r="N354" s="67">
        <v>7101.61</v>
      </c>
      <c r="O354" s="67">
        <v>12431.5</v>
      </c>
      <c r="P354" s="67">
        <v>3911520.98</v>
      </c>
    </row>
    <row r="355" spans="1:16" x14ac:dyDescent="0.25">
      <c r="A355" s="62" t="s">
        <v>189</v>
      </c>
      <c r="B355" s="220">
        <v>16</v>
      </c>
      <c r="C355" s="67">
        <v>0</v>
      </c>
      <c r="D355" s="71">
        <v>1121</v>
      </c>
      <c r="E355" s="134">
        <v>0</v>
      </c>
      <c r="F355" s="67">
        <v>1534470.89</v>
      </c>
      <c r="G355" s="67">
        <v>39570.699999999997</v>
      </c>
      <c r="H355" s="67">
        <v>2473.17</v>
      </c>
      <c r="I355" s="67">
        <v>14713.6</v>
      </c>
      <c r="J355" s="67">
        <v>4414.1499999999996</v>
      </c>
      <c r="K355" s="67">
        <v>0</v>
      </c>
      <c r="L355" s="87">
        <v>4574.8</v>
      </c>
      <c r="M355" s="67">
        <v>20442.95</v>
      </c>
      <c r="N355" s="67">
        <v>0</v>
      </c>
      <c r="O355" s="67">
        <v>0</v>
      </c>
      <c r="P355" s="67">
        <v>20442.95</v>
      </c>
    </row>
    <row r="356" spans="1:16" x14ac:dyDescent="0.25">
      <c r="A356" s="62" t="s">
        <v>190</v>
      </c>
      <c r="B356" s="220">
        <v>112</v>
      </c>
      <c r="C356" s="67">
        <v>0</v>
      </c>
      <c r="D356" s="71">
        <v>5250</v>
      </c>
      <c r="E356" s="177">
        <v>0</v>
      </c>
      <c r="F356" s="67">
        <v>527723.16</v>
      </c>
      <c r="G356" s="67">
        <v>4890.2</v>
      </c>
      <c r="H356" s="67">
        <v>43.66</v>
      </c>
      <c r="I356" s="67">
        <v>1133.99</v>
      </c>
      <c r="J356" s="67">
        <v>340.22</v>
      </c>
      <c r="K356" s="67">
        <v>0</v>
      </c>
      <c r="L356" s="67">
        <v>2056.4499999999998</v>
      </c>
      <c r="M356" s="67">
        <v>3415.99</v>
      </c>
      <c r="N356" s="67">
        <v>0</v>
      </c>
      <c r="O356" s="67">
        <v>0</v>
      </c>
      <c r="P356" s="67">
        <v>3415.99</v>
      </c>
    </row>
    <row r="357" spans="1:16" x14ac:dyDescent="0.25">
      <c r="A357" s="62" t="s">
        <v>191</v>
      </c>
      <c r="B357" s="220">
        <v>124</v>
      </c>
      <c r="C357" s="67">
        <v>0</v>
      </c>
      <c r="D357" s="71">
        <v>1121</v>
      </c>
      <c r="E357" s="177">
        <v>0</v>
      </c>
      <c r="F357" s="67">
        <v>780719.82</v>
      </c>
      <c r="G357" s="67">
        <v>29937.66</v>
      </c>
      <c r="H357" s="67">
        <v>241.43</v>
      </c>
      <c r="I357" s="67">
        <v>7554.17</v>
      </c>
      <c r="J357" s="67">
        <v>2266.56</v>
      </c>
      <c r="K357" s="67">
        <v>0</v>
      </c>
      <c r="L357" s="67">
        <v>2439.4699999999998</v>
      </c>
      <c r="M357" s="67">
        <v>20116.93</v>
      </c>
      <c r="N357" s="67">
        <v>20.32</v>
      </c>
      <c r="O357" s="67">
        <v>60</v>
      </c>
      <c r="P357" s="67">
        <v>20197.25</v>
      </c>
    </row>
    <row r="358" spans="1:16" x14ac:dyDescent="0.25">
      <c r="A358" s="62" t="s">
        <v>116</v>
      </c>
      <c r="B358" s="220">
        <v>2</v>
      </c>
      <c r="C358" s="67">
        <v>0</v>
      </c>
      <c r="D358" s="71">
        <v>36080</v>
      </c>
      <c r="E358" s="177">
        <v>0</v>
      </c>
      <c r="F358" s="67">
        <v>167122.4</v>
      </c>
      <c r="G358" s="67">
        <v>4710.2299999999996</v>
      </c>
      <c r="H358" s="67">
        <v>2355.12</v>
      </c>
      <c r="I358" s="67">
        <v>1416.81</v>
      </c>
      <c r="J358" s="67">
        <v>354.21</v>
      </c>
      <c r="K358" s="67">
        <v>0</v>
      </c>
      <c r="L358" s="67">
        <v>0</v>
      </c>
      <c r="M358" s="67">
        <v>2939.21</v>
      </c>
      <c r="N358" s="67">
        <v>0</v>
      </c>
      <c r="O358" s="67">
        <v>0</v>
      </c>
      <c r="P358" s="67">
        <v>2939.21</v>
      </c>
    </row>
    <row r="359" spans="1:16" x14ac:dyDescent="0.25">
      <c r="A359" s="62" t="s">
        <v>192</v>
      </c>
      <c r="B359" s="220">
        <v>1</v>
      </c>
      <c r="C359" s="67">
        <v>0</v>
      </c>
      <c r="D359" s="71">
        <v>400</v>
      </c>
      <c r="E359" s="177">
        <v>0</v>
      </c>
      <c r="F359" s="67">
        <v>54000</v>
      </c>
      <c r="G359" s="67">
        <v>258.57</v>
      </c>
      <c r="H359" s="67">
        <v>258.57</v>
      </c>
      <c r="I359" s="67">
        <v>21.92</v>
      </c>
      <c r="J359" s="67">
        <v>4.3899999999999997</v>
      </c>
      <c r="K359" s="67">
        <v>0</v>
      </c>
      <c r="L359" s="67">
        <v>0</v>
      </c>
      <c r="M359" s="67">
        <v>232.26</v>
      </c>
      <c r="N359" s="67">
        <v>0</v>
      </c>
      <c r="O359" s="67">
        <v>0</v>
      </c>
      <c r="P359" s="67">
        <v>232.26</v>
      </c>
    </row>
    <row r="360" spans="1:16" x14ac:dyDescent="0.25">
      <c r="A360" s="62" t="s">
        <v>145</v>
      </c>
      <c r="B360" s="220">
        <v>2</v>
      </c>
      <c r="C360" s="67">
        <v>0</v>
      </c>
      <c r="D360" s="71">
        <v>0</v>
      </c>
      <c r="E360" s="178">
        <v>0</v>
      </c>
      <c r="F360" s="66">
        <v>119567</v>
      </c>
      <c r="G360" s="66">
        <v>997.33</v>
      </c>
      <c r="H360" s="66">
        <v>498.67</v>
      </c>
      <c r="I360" s="66">
        <v>353.39</v>
      </c>
      <c r="J360" s="66">
        <v>106.01</v>
      </c>
      <c r="K360" s="66">
        <v>0</v>
      </c>
      <c r="L360" s="66">
        <v>0</v>
      </c>
      <c r="M360" s="66">
        <v>537.92999999999995</v>
      </c>
      <c r="N360" s="66">
        <v>0</v>
      </c>
      <c r="O360" s="66">
        <v>0</v>
      </c>
      <c r="P360" s="66">
        <v>537.92999999999995</v>
      </c>
    </row>
    <row r="361" spans="1:16" x14ac:dyDescent="0.25">
      <c r="A361" s="62" t="s">
        <v>135</v>
      </c>
      <c r="B361" s="220">
        <v>9579</v>
      </c>
      <c r="C361" s="67">
        <v>0</v>
      </c>
      <c r="D361" s="71">
        <v>274627</v>
      </c>
      <c r="E361" s="177">
        <v>0</v>
      </c>
      <c r="F361" s="67">
        <v>28361406.879999999</v>
      </c>
      <c r="G361" s="67">
        <v>2902191.65</v>
      </c>
      <c r="H361" s="67">
        <v>302.97000000000003</v>
      </c>
      <c r="I361" s="67">
        <v>369926.26</v>
      </c>
      <c r="J361" s="67">
        <v>111415.45</v>
      </c>
      <c r="K361" s="67">
        <v>0</v>
      </c>
      <c r="L361" s="87">
        <v>-266083.34999999998</v>
      </c>
      <c r="M361" s="67">
        <v>2420849.94</v>
      </c>
      <c r="N361" s="67">
        <v>166.74</v>
      </c>
      <c r="O361" s="67">
        <v>400.08</v>
      </c>
      <c r="P361" s="67">
        <v>2421416.7599999998</v>
      </c>
    </row>
    <row r="362" spans="1:16" x14ac:dyDescent="0.25">
      <c r="A362" s="62" t="s">
        <v>136</v>
      </c>
      <c r="B362" s="220">
        <v>1638</v>
      </c>
      <c r="C362" s="67">
        <v>0</v>
      </c>
      <c r="D362" s="71">
        <v>6926</v>
      </c>
      <c r="E362" s="177">
        <v>0</v>
      </c>
      <c r="F362" s="67">
        <v>1436574.78</v>
      </c>
      <c r="G362" s="67">
        <v>52137.51</v>
      </c>
      <c r="H362" s="67">
        <v>31.83</v>
      </c>
      <c r="I362" s="67">
        <v>1161.3399999999999</v>
      </c>
      <c r="J362" s="67">
        <v>348.34</v>
      </c>
      <c r="K362" s="67">
        <v>0</v>
      </c>
      <c r="L362" s="67">
        <v>19587.32</v>
      </c>
      <c r="M362" s="67">
        <v>50627.83</v>
      </c>
      <c r="N362" s="67">
        <v>0</v>
      </c>
      <c r="O362" s="67">
        <v>0</v>
      </c>
      <c r="P362" s="67">
        <v>50627.83</v>
      </c>
    </row>
    <row r="363" spans="1:16" x14ac:dyDescent="0.25">
      <c r="A363" s="62" t="s">
        <v>138</v>
      </c>
      <c r="B363" s="220">
        <v>1877</v>
      </c>
      <c r="C363" s="67">
        <v>0</v>
      </c>
      <c r="D363" s="71">
        <v>22562</v>
      </c>
      <c r="E363" s="177">
        <v>0</v>
      </c>
      <c r="F363" s="67">
        <v>636424.43000000005</v>
      </c>
      <c r="G363" s="67">
        <v>85152.13</v>
      </c>
      <c r="H363" s="67">
        <v>45.37</v>
      </c>
      <c r="I363" s="67">
        <v>1382.11</v>
      </c>
      <c r="J363" s="67">
        <v>414.6</v>
      </c>
      <c r="K363" s="67">
        <v>0</v>
      </c>
      <c r="L363" s="67">
        <v>7544.13</v>
      </c>
      <c r="M363" s="67">
        <v>83355.42</v>
      </c>
      <c r="N363" s="67">
        <v>0</v>
      </c>
      <c r="O363" s="67">
        <v>0</v>
      </c>
      <c r="P363" s="67">
        <v>83355.42</v>
      </c>
    </row>
    <row r="364" spans="1:16" x14ac:dyDescent="0.25">
      <c r="A364" s="62" t="s">
        <v>141</v>
      </c>
      <c r="B364" s="220">
        <v>16</v>
      </c>
      <c r="C364" s="67">
        <v>0</v>
      </c>
      <c r="D364" s="71">
        <v>1167</v>
      </c>
      <c r="E364" s="177">
        <v>0</v>
      </c>
      <c r="F364" s="67">
        <v>33658.1</v>
      </c>
      <c r="G364" s="67">
        <v>4756.75</v>
      </c>
      <c r="H364" s="67">
        <v>297.3</v>
      </c>
      <c r="I364" s="67">
        <v>341.89</v>
      </c>
      <c r="J364" s="67">
        <v>102.57</v>
      </c>
      <c r="K364" s="67">
        <v>0</v>
      </c>
      <c r="L364" s="67">
        <v>1083.3900000000001</v>
      </c>
      <c r="M364" s="67">
        <v>4312.29</v>
      </c>
      <c r="N364" s="67">
        <v>0</v>
      </c>
      <c r="O364" s="67">
        <v>0</v>
      </c>
      <c r="P364" s="67">
        <v>4312.29</v>
      </c>
    </row>
    <row r="365" spans="1:16" x14ac:dyDescent="0.25">
      <c r="A365" s="62" t="s">
        <v>137</v>
      </c>
      <c r="B365" s="220">
        <v>9</v>
      </c>
      <c r="C365" s="67">
        <v>0</v>
      </c>
      <c r="D365" s="71">
        <v>52010</v>
      </c>
      <c r="E365" s="177">
        <v>0</v>
      </c>
      <c r="F365" s="67">
        <v>33355.300000000003</v>
      </c>
      <c r="G365" s="67">
        <v>3407.85</v>
      </c>
      <c r="H365" s="67">
        <v>378.65</v>
      </c>
      <c r="I365" s="67">
        <v>135.19999999999999</v>
      </c>
      <c r="J365" s="67">
        <v>40.56</v>
      </c>
      <c r="K365" s="67">
        <v>0</v>
      </c>
      <c r="L365" s="87">
        <v>37.119999999999997</v>
      </c>
      <c r="M365" s="67">
        <v>3232.09</v>
      </c>
      <c r="N365" s="67">
        <v>0</v>
      </c>
      <c r="O365" s="67">
        <v>0</v>
      </c>
      <c r="P365" s="67">
        <v>3232.09</v>
      </c>
    </row>
    <row r="366" spans="1:16" x14ac:dyDescent="0.25">
      <c r="A366" s="62" t="s">
        <v>140</v>
      </c>
      <c r="B366" s="220">
        <v>2</v>
      </c>
      <c r="C366" s="67">
        <v>0</v>
      </c>
      <c r="D366" s="71">
        <v>23258</v>
      </c>
      <c r="E366" s="177">
        <v>0</v>
      </c>
      <c r="F366" s="67">
        <v>42583.98</v>
      </c>
      <c r="G366" s="67">
        <v>850.98</v>
      </c>
      <c r="H366" s="67">
        <v>425.49</v>
      </c>
      <c r="I366" s="67">
        <v>33.840000000000003</v>
      </c>
      <c r="J366" s="67">
        <v>10.15</v>
      </c>
      <c r="K366" s="67">
        <v>0</v>
      </c>
      <c r="L366" s="67">
        <v>514.91</v>
      </c>
      <c r="M366" s="67">
        <v>806.99</v>
      </c>
      <c r="N366" s="67">
        <v>0</v>
      </c>
      <c r="O366" s="67">
        <v>0</v>
      </c>
      <c r="P366" s="67">
        <v>806.99</v>
      </c>
    </row>
    <row r="367" spans="1:16" ht="15.75" thickBot="1" x14ac:dyDescent="0.3">
      <c r="A367" s="62" t="s">
        <v>142</v>
      </c>
      <c r="B367" s="221">
        <v>1</v>
      </c>
      <c r="C367" s="67">
        <v>0</v>
      </c>
      <c r="D367" s="71">
        <v>600</v>
      </c>
      <c r="E367" s="177">
        <v>0</v>
      </c>
      <c r="F367" s="67">
        <v>756</v>
      </c>
      <c r="G367" s="67">
        <v>247.22</v>
      </c>
      <c r="H367" s="67">
        <v>247.22</v>
      </c>
      <c r="I367" s="67">
        <v>0</v>
      </c>
      <c r="J367" s="67">
        <v>0</v>
      </c>
      <c r="K367" s="67">
        <v>0</v>
      </c>
      <c r="L367" s="87">
        <v>-148.11000000000001</v>
      </c>
      <c r="M367" s="67">
        <v>247.22</v>
      </c>
      <c r="N367" s="67">
        <v>0</v>
      </c>
      <c r="O367" s="67">
        <v>0</v>
      </c>
      <c r="P367" s="67">
        <v>247.22</v>
      </c>
    </row>
    <row r="368" spans="1:16" ht="16.5" thickTop="1" thickBot="1" x14ac:dyDescent="0.3">
      <c r="A368" s="174" t="s">
        <v>51</v>
      </c>
      <c r="B368" s="46">
        <f t="shared" ref="B368:G368" si="14">SUM(B344:B367)</f>
        <v>15945</v>
      </c>
      <c r="C368" s="92">
        <f t="shared" si="14"/>
        <v>3257.7000000000007</v>
      </c>
      <c r="D368" s="157">
        <f t="shared" si="14"/>
        <v>587770</v>
      </c>
      <c r="E368" s="179">
        <f t="shared" si="14"/>
        <v>124743547</v>
      </c>
      <c r="F368" s="92">
        <f t="shared" si="14"/>
        <v>241802043.16999999</v>
      </c>
      <c r="G368" s="92">
        <f t="shared" si="14"/>
        <v>10737712.880000003</v>
      </c>
      <c r="H368" s="92">
        <f>G368/B368</f>
        <v>673.421942928818</v>
      </c>
      <c r="I368" s="92">
        <f t="shared" ref="I368:P368" si="15">SUM(I344:I367)</f>
        <v>3263238.37</v>
      </c>
      <c r="J368" s="92">
        <f t="shared" si="15"/>
        <v>852293.45</v>
      </c>
      <c r="K368" s="92">
        <f t="shared" si="15"/>
        <v>0</v>
      </c>
      <c r="L368" s="92">
        <f t="shared" si="15"/>
        <v>385653.51</v>
      </c>
      <c r="M368" s="92">
        <f t="shared" si="15"/>
        <v>6622181.0600000005</v>
      </c>
      <c r="N368" s="92">
        <f t="shared" si="15"/>
        <v>7508.579999999999</v>
      </c>
      <c r="O368" s="92">
        <f t="shared" si="15"/>
        <v>13076.46</v>
      </c>
      <c r="P368" s="92">
        <f t="shared" si="15"/>
        <v>6642766.0999999996</v>
      </c>
    </row>
    <row r="369" spans="1:16" ht="15.75" thickTop="1" x14ac:dyDescent="0.25">
      <c r="A369" s="17" t="s">
        <v>183</v>
      </c>
      <c r="B369" s="21"/>
      <c r="C369" s="181"/>
      <c r="D369" s="181"/>
      <c r="E369" s="181"/>
      <c r="F369" s="181"/>
      <c r="G369" s="181"/>
      <c r="H369" s="181"/>
      <c r="I369" s="181"/>
      <c r="J369" s="181"/>
      <c r="K369" s="181"/>
      <c r="L369" s="181"/>
      <c r="M369" s="181"/>
      <c r="N369" s="181"/>
      <c r="O369" s="181"/>
      <c r="P369" s="181"/>
    </row>
    <row r="370" spans="1:16" x14ac:dyDescent="0.25">
      <c r="A370" s="17" t="s">
        <v>184</v>
      </c>
      <c r="B370" s="17"/>
      <c r="C370" s="181"/>
      <c r="D370" s="181"/>
      <c r="E370" s="181"/>
      <c r="F370" s="181"/>
      <c r="G370" s="181"/>
      <c r="H370" s="181"/>
      <c r="I370" s="181"/>
      <c r="J370" s="181"/>
      <c r="K370" s="181"/>
      <c r="L370" s="181"/>
      <c r="M370" s="181"/>
      <c r="N370" s="181"/>
      <c r="O370" s="181"/>
      <c r="P370" s="181"/>
    </row>
  </sheetData>
  <mergeCells count="9">
    <mergeCell ref="A39:P39"/>
    <mergeCell ref="A194:P194"/>
    <mergeCell ref="A231:P231"/>
    <mergeCell ref="A343:P343"/>
    <mergeCell ref="A269:P269"/>
    <mergeCell ref="A307:P307"/>
    <mergeCell ref="A78:P78"/>
    <mergeCell ref="A117:P117"/>
    <mergeCell ref="A154:P154"/>
  </mergeCells>
  <pageMargins left="0.31496062992125984" right="0" top="0.74803149606299213" bottom="0.74803149606299213" header="0.31496062992125984" footer="0.31496062992125984"/>
  <pageSetup paperSize="9" scale="70" orientation="landscape" r:id="rId1"/>
  <ignoredErrors>
    <ignoredError sqref="H110 H14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1"/>
  <sheetViews>
    <sheetView zoomScaleNormal="100" workbookViewId="0">
      <selection activeCell="A2" sqref="A2"/>
    </sheetView>
  </sheetViews>
  <sheetFormatPr baseColWidth="10" defaultColWidth="11.5703125" defaultRowHeight="15" x14ac:dyDescent="0.25"/>
  <cols>
    <col min="1" max="1" width="6.5703125" style="12" customWidth="1"/>
    <col min="2" max="2" width="10.140625" style="12" bestFit="1" customWidth="1"/>
    <col min="3" max="3" width="14.5703125" customWidth="1"/>
    <col min="4" max="4" width="15" bestFit="1" customWidth="1"/>
    <col min="5" max="5" width="15.28515625" bestFit="1" customWidth="1"/>
    <col min="6" max="6" width="15.140625" customWidth="1"/>
    <col min="7" max="7" width="14" bestFit="1" customWidth="1"/>
    <col min="8" max="8" width="15.7109375" customWidth="1"/>
    <col min="9" max="9" width="16.7109375" customWidth="1"/>
    <col min="10" max="10" width="12.7109375" customWidth="1"/>
    <col min="11" max="12" width="13.5703125" customWidth="1"/>
    <col min="13" max="13" width="11.42578125" customWidth="1"/>
    <col min="14" max="14" width="15.42578125" customWidth="1"/>
    <col min="15" max="16384" width="11.5703125" style="12"/>
  </cols>
  <sheetData>
    <row r="2" spans="1:14" s="168" customFormat="1" ht="15.75" x14ac:dyDescent="0.25">
      <c r="A2" s="153" t="s">
        <v>236</v>
      </c>
      <c r="B2" s="153"/>
      <c r="C2" s="153"/>
      <c r="D2" s="153"/>
      <c r="E2" s="153"/>
      <c r="F2" s="153"/>
      <c r="G2" s="153"/>
      <c r="H2" s="153"/>
      <c r="I2" s="153"/>
      <c r="J2" s="153"/>
      <c r="K2" s="155"/>
      <c r="L2" s="155"/>
      <c r="M2" s="155"/>
      <c r="N2" s="155"/>
    </row>
    <row r="3" spans="1:14" ht="16.5" customHeight="1" x14ac:dyDescent="0.25"/>
    <row r="4" spans="1:14" s="13" customFormat="1" ht="56.25" customHeight="1" thickBot="1" x14ac:dyDescent="0.3">
      <c r="A4" s="22" t="s">
        <v>79</v>
      </c>
      <c r="B4" s="22" t="s">
        <v>80</v>
      </c>
      <c r="C4" s="22" t="s">
        <v>81</v>
      </c>
      <c r="D4" s="22" t="s">
        <v>82</v>
      </c>
      <c r="E4" s="22" t="s">
        <v>83</v>
      </c>
      <c r="F4" s="22" t="s">
        <v>84</v>
      </c>
      <c r="G4" s="22" t="s">
        <v>85</v>
      </c>
      <c r="H4" s="22" t="s">
        <v>86</v>
      </c>
      <c r="I4" s="22" t="s">
        <v>171</v>
      </c>
      <c r="J4" s="22" t="s">
        <v>87</v>
      </c>
      <c r="K4"/>
      <c r="L4"/>
      <c r="M4"/>
      <c r="N4"/>
    </row>
    <row r="5" spans="1:14" ht="18" customHeight="1" thickTop="1" x14ac:dyDescent="0.25">
      <c r="A5" s="23">
        <v>2001</v>
      </c>
      <c r="B5" s="26">
        <v>3642</v>
      </c>
      <c r="C5" s="88">
        <v>50</v>
      </c>
      <c r="D5" s="26">
        <v>166951</v>
      </c>
      <c r="E5" s="26">
        <v>839400</v>
      </c>
      <c r="F5" s="88">
        <v>147263021</v>
      </c>
      <c r="G5" s="139" t="s">
        <v>172</v>
      </c>
      <c r="H5" s="88">
        <v>3106839</v>
      </c>
      <c r="I5" s="89">
        <v>895982</v>
      </c>
      <c r="J5" s="139" t="s">
        <v>172</v>
      </c>
    </row>
    <row r="6" spans="1:14" ht="18" customHeight="1" x14ac:dyDescent="0.25">
      <c r="A6" s="23">
        <v>2002</v>
      </c>
      <c r="B6" s="26">
        <v>19625</v>
      </c>
      <c r="C6" s="88">
        <v>34</v>
      </c>
      <c r="D6" s="26">
        <v>583440</v>
      </c>
      <c r="E6" s="26">
        <v>542446</v>
      </c>
      <c r="F6" s="88">
        <v>279415660</v>
      </c>
      <c r="G6" s="139" t="s">
        <v>172</v>
      </c>
      <c r="H6" s="88">
        <v>6144615</v>
      </c>
      <c r="I6" s="89">
        <v>2184500</v>
      </c>
      <c r="J6" s="139" t="s">
        <v>172</v>
      </c>
    </row>
    <row r="7" spans="1:14" ht="18" customHeight="1" x14ac:dyDescent="0.25">
      <c r="A7" s="23">
        <v>2003</v>
      </c>
      <c r="B7" s="26">
        <v>20902</v>
      </c>
      <c r="C7" s="88">
        <v>65</v>
      </c>
      <c r="D7" s="26">
        <v>582047</v>
      </c>
      <c r="E7" s="26">
        <v>930962</v>
      </c>
      <c r="F7" s="88">
        <v>273129429</v>
      </c>
      <c r="G7" s="139" t="s">
        <v>172</v>
      </c>
      <c r="H7" s="88">
        <v>6207746</v>
      </c>
      <c r="I7" s="89">
        <v>2137247</v>
      </c>
      <c r="J7" s="139" t="s">
        <v>172</v>
      </c>
    </row>
    <row r="8" spans="1:14" ht="18" customHeight="1" x14ac:dyDescent="0.25">
      <c r="A8" s="23">
        <v>2004</v>
      </c>
      <c r="B8" s="26">
        <v>20775</v>
      </c>
      <c r="C8" s="88">
        <v>52</v>
      </c>
      <c r="D8" s="26">
        <v>558385</v>
      </c>
      <c r="E8" s="26">
        <v>1531272</v>
      </c>
      <c r="F8" s="88">
        <v>256364508</v>
      </c>
      <c r="G8" s="139" t="s">
        <v>172</v>
      </c>
      <c r="H8" s="88">
        <v>5571248</v>
      </c>
      <c r="I8" s="88">
        <v>1743539</v>
      </c>
      <c r="J8" s="139" t="s">
        <v>172</v>
      </c>
    </row>
    <row r="9" spans="1:14" ht="18" customHeight="1" x14ac:dyDescent="0.25">
      <c r="A9" s="23">
        <v>2005</v>
      </c>
      <c r="B9" s="26">
        <v>21763</v>
      </c>
      <c r="C9" s="88">
        <v>80</v>
      </c>
      <c r="D9" s="26">
        <v>553696</v>
      </c>
      <c r="E9" s="26">
        <v>1117147</v>
      </c>
      <c r="F9" s="88">
        <v>248033946</v>
      </c>
      <c r="G9" s="139" t="s">
        <v>172</v>
      </c>
      <c r="H9" s="88">
        <v>5421116</v>
      </c>
      <c r="I9" s="88">
        <v>1723539</v>
      </c>
      <c r="J9" s="139" t="s">
        <v>172</v>
      </c>
    </row>
    <row r="10" spans="1:14" ht="18" customHeight="1" x14ac:dyDescent="0.25">
      <c r="A10" s="23">
        <v>2006</v>
      </c>
      <c r="B10" s="26">
        <v>30392</v>
      </c>
      <c r="C10" s="88">
        <v>79</v>
      </c>
      <c r="D10" s="26">
        <v>850547</v>
      </c>
      <c r="E10" s="26">
        <v>1311914</v>
      </c>
      <c r="F10" s="88">
        <v>268847590</v>
      </c>
      <c r="G10" s="139" t="s">
        <v>172</v>
      </c>
      <c r="H10" s="88">
        <v>6154846</v>
      </c>
      <c r="I10" s="88">
        <v>2302729</v>
      </c>
      <c r="J10" s="139" t="s">
        <v>172</v>
      </c>
    </row>
    <row r="11" spans="1:14" ht="18" customHeight="1" x14ac:dyDescent="0.25">
      <c r="A11" s="23">
        <v>2007</v>
      </c>
      <c r="B11" s="26">
        <v>21557</v>
      </c>
      <c r="C11" s="88">
        <v>66</v>
      </c>
      <c r="D11" s="26">
        <v>660056</v>
      </c>
      <c r="E11" s="26">
        <v>1507624</v>
      </c>
      <c r="F11" s="88">
        <v>209023954</v>
      </c>
      <c r="G11" s="139" t="s">
        <v>172</v>
      </c>
      <c r="H11" s="88">
        <v>4642970</v>
      </c>
      <c r="I11" s="89">
        <v>1611629</v>
      </c>
      <c r="J11" s="139" t="s">
        <v>172</v>
      </c>
    </row>
    <row r="12" spans="1:14" ht="18" customHeight="1" x14ac:dyDescent="0.25">
      <c r="A12" s="23">
        <v>2008</v>
      </c>
      <c r="B12" s="26">
        <v>23953</v>
      </c>
      <c r="C12" s="88">
        <v>159</v>
      </c>
      <c r="D12" s="26">
        <v>700749</v>
      </c>
      <c r="E12" s="26">
        <v>4886144</v>
      </c>
      <c r="F12" s="88">
        <v>221986332</v>
      </c>
      <c r="G12" s="139" t="s">
        <v>172</v>
      </c>
      <c r="H12" s="88">
        <v>4907866</v>
      </c>
      <c r="I12" s="89">
        <v>1825220</v>
      </c>
      <c r="J12" s="139" t="s">
        <v>172</v>
      </c>
    </row>
    <row r="13" spans="1:14" ht="18" customHeight="1" x14ac:dyDescent="0.25">
      <c r="A13" s="23">
        <v>2009</v>
      </c>
      <c r="B13" s="26">
        <v>21568</v>
      </c>
      <c r="C13" s="88">
        <v>305</v>
      </c>
      <c r="D13" s="26">
        <v>533061</v>
      </c>
      <c r="E13" s="26">
        <v>12769046</v>
      </c>
      <c r="F13" s="88">
        <v>211517543.36000001</v>
      </c>
      <c r="G13" s="139" t="s">
        <v>172</v>
      </c>
      <c r="H13" s="88">
        <v>3925034.77</v>
      </c>
      <c r="I13" s="89">
        <v>1737171.3609999998</v>
      </c>
      <c r="J13" s="139" t="s">
        <v>172</v>
      </c>
    </row>
    <row r="14" spans="1:14" ht="18" customHeight="1" x14ac:dyDescent="0.25">
      <c r="A14" s="23">
        <v>2010</v>
      </c>
      <c r="B14" s="25">
        <v>23568</v>
      </c>
      <c r="C14" s="90">
        <v>857.61</v>
      </c>
      <c r="D14" s="25">
        <v>666850</v>
      </c>
      <c r="E14" s="25">
        <v>27598872</v>
      </c>
      <c r="F14" s="90">
        <v>223157209.68000001</v>
      </c>
      <c r="G14" s="90">
        <v>11337356.35</v>
      </c>
      <c r="H14" s="90">
        <v>4314924.74</v>
      </c>
      <c r="I14" s="91">
        <v>1898476.93</v>
      </c>
      <c r="J14" s="90">
        <f>G14-H14-I14</f>
        <v>5123954.68</v>
      </c>
    </row>
    <row r="15" spans="1:14" ht="18" customHeight="1" x14ac:dyDescent="0.25">
      <c r="A15" s="24">
        <v>2011</v>
      </c>
      <c r="B15" s="25">
        <v>23317</v>
      </c>
      <c r="C15" s="90">
        <v>1002.68</v>
      </c>
      <c r="D15" s="25">
        <v>662396</v>
      </c>
      <c r="E15" s="25">
        <v>38128185</v>
      </c>
      <c r="F15" s="90">
        <v>222534477.94999999</v>
      </c>
      <c r="G15" s="90">
        <v>11234968.859999999</v>
      </c>
      <c r="H15" s="90">
        <v>4291029.0599999996</v>
      </c>
      <c r="I15" s="91">
        <v>1879632.22</v>
      </c>
      <c r="J15" s="90">
        <f>G15-H15-I15</f>
        <v>5064307.58</v>
      </c>
    </row>
    <row r="16" spans="1:14" ht="18" customHeight="1" x14ac:dyDescent="0.25">
      <c r="A16" s="23">
        <v>2012</v>
      </c>
      <c r="B16" s="25">
        <v>23345</v>
      </c>
      <c r="C16" s="90">
        <v>1155.25</v>
      </c>
      <c r="D16" s="25">
        <v>611697</v>
      </c>
      <c r="E16" s="25">
        <v>47483132</v>
      </c>
      <c r="F16" s="90">
        <v>232023794.43000001</v>
      </c>
      <c r="G16" s="90">
        <v>11425995.93</v>
      </c>
      <c r="H16" s="90">
        <v>4416709.45</v>
      </c>
      <c r="I16" s="91">
        <v>1823508.1</v>
      </c>
      <c r="J16" s="90">
        <f>G16-H16-I16</f>
        <v>5185778.379999999</v>
      </c>
    </row>
    <row r="17" spans="1:14" ht="18" customHeight="1" x14ac:dyDescent="0.25">
      <c r="A17" s="23">
        <v>2013</v>
      </c>
      <c r="B17" s="25">
        <v>23147</v>
      </c>
      <c r="C17" s="90">
        <v>1621.62</v>
      </c>
      <c r="D17" s="25">
        <v>975618</v>
      </c>
      <c r="E17" s="25">
        <v>61260177</v>
      </c>
      <c r="F17" s="90">
        <v>234680534.47999999</v>
      </c>
      <c r="G17" s="107">
        <v>10179170.609999999</v>
      </c>
      <c r="H17" s="90">
        <v>2880405.4</v>
      </c>
      <c r="I17" s="91">
        <v>785861.51</v>
      </c>
      <c r="J17" s="90">
        <v>6512903.7000000002</v>
      </c>
    </row>
    <row r="18" spans="1:14" ht="18" customHeight="1" x14ac:dyDescent="0.25">
      <c r="A18" s="23">
        <v>2014</v>
      </c>
      <c r="B18" s="25">
        <v>22401</v>
      </c>
      <c r="C18" s="90">
        <v>2013.25</v>
      </c>
      <c r="D18" s="25">
        <v>873846</v>
      </c>
      <c r="E18" s="25">
        <v>51201090</v>
      </c>
      <c r="F18" s="90">
        <v>236891564.61000001</v>
      </c>
      <c r="G18" s="90">
        <v>10537980.470000001</v>
      </c>
      <c r="H18" s="90">
        <v>2985225.42</v>
      </c>
      <c r="I18" s="91">
        <v>794647.66</v>
      </c>
      <c r="J18" s="90">
        <v>6758107.3899999997</v>
      </c>
    </row>
    <row r="19" spans="1:14" ht="18" customHeight="1" x14ac:dyDescent="0.25">
      <c r="A19" s="23">
        <v>2015</v>
      </c>
      <c r="B19" s="25">
        <v>21664</v>
      </c>
      <c r="C19" s="90">
        <v>1482.78</v>
      </c>
      <c r="D19" s="25">
        <v>708175</v>
      </c>
      <c r="E19" s="25">
        <v>55535575</v>
      </c>
      <c r="F19" s="90">
        <v>242868861.19999999</v>
      </c>
      <c r="G19" s="90">
        <v>11892645.51</v>
      </c>
      <c r="H19" s="90">
        <v>3669602.9</v>
      </c>
      <c r="I19" s="91">
        <v>979359.8</v>
      </c>
      <c r="J19" s="90">
        <v>7243682.8099999996</v>
      </c>
      <c r="K19" s="43"/>
      <c r="L19" s="43"/>
      <c r="M19" s="43"/>
      <c r="N19" s="43"/>
    </row>
    <row r="20" spans="1:14" ht="18" customHeight="1" x14ac:dyDescent="0.25">
      <c r="A20" s="23">
        <v>2016</v>
      </c>
      <c r="B20" s="25">
        <v>21152</v>
      </c>
      <c r="C20" s="90">
        <v>1437.81</v>
      </c>
      <c r="D20" s="25">
        <v>719207</v>
      </c>
      <c r="E20" s="25">
        <v>52764525</v>
      </c>
      <c r="F20" s="90">
        <v>261465707.33000001</v>
      </c>
      <c r="G20" s="90">
        <v>12599547.66</v>
      </c>
      <c r="H20" s="90">
        <v>4118978.98</v>
      </c>
      <c r="I20" s="91">
        <v>1069295.99</v>
      </c>
      <c r="J20" s="90">
        <v>7411272.6900000004</v>
      </c>
      <c r="K20" s="43"/>
      <c r="L20" s="43"/>
      <c r="M20" s="43"/>
      <c r="N20" s="43"/>
    </row>
    <row r="21" spans="1:14" ht="18" customHeight="1" x14ac:dyDescent="0.25">
      <c r="A21" s="23">
        <v>2017</v>
      </c>
      <c r="B21" s="25">
        <v>20456</v>
      </c>
      <c r="C21" s="90">
        <v>1771.5</v>
      </c>
      <c r="D21" s="25">
        <v>708762</v>
      </c>
      <c r="E21" s="25">
        <v>67084702</v>
      </c>
      <c r="F21" s="90">
        <v>266591430.40999997</v>
      </c>
      <c r="G21" s="90">
        <v>12247800.909999998</v>
      </c>
      <c r="H21" s="90">
        <v>3588256.4</v>
      </c>
      <c r="I21" s="91">
        <v>924246.9600000002</v>
      </c>
      <c r="J21" s="90">
        <v>7735288.5499999998</v>
      </c>
      <c r="K21" s="43"/>
      <c r="L21" s="43"/>
      <c r="M21" s="43"/>
      <c r="N21" s="43"/>
    </row>
    <row r="22" spans="1:14" ht="18" customHeight="1" x14ac:dyDescent="0.25">
      <c r="A22" s="23">
        <v>2018</v>
      </c>
      <c r="B22" s="25">
        <v>19621</v>
      </c>
      <c r="C22" s="90">
        <v>2273.52</v>
      </c>
      <c r="D22" s="25">
        <v>660068</v>
      </c>
      <c r="E22" s="25">
        <v>69375304</v>
      </c>
      <c r="F22" s="90">
        <v>254947095.57999998</v>
      </c>
      <c r="G22" s="90">
        <v>11381831.789999997</v>
      </c>
      <c r="H22" s="90">
        <v>2855494.71</v>
      </c>
      <c r="I22" s="91">
        <v>739569.89999999991</v>
      </c>
      <c r="J22" s="90">
        <v>7786767.459999999</v>
      </c>
    </row>
    <row r="23" spans="1:14" ht="18" customHeight="1" x14ac:dyDescent="0.25">
      <c r="A23" s="23">
        <v>2019</v>
      </c>
      <c r="B23" s="25">
        <v>18708</v>
      </c>
      <c r="C23" s="90">
        <v>2218.04</v>
      </c>
      <c r="D23" s="25">
        <v>663606</v>
      </c>
      <c r="E23" s="25">
        <v>83124219</v>
      </c>
      <c r="F23" s="90">
        <v>254010648.15000001</v>
      </c>
      <c r="G23" s="90">
        <v>11299930.460000001</v>
      </c>
      <c r="H23" s="90">
        <v>2802434.78</v>
      </c>
      <c r="I23" s="91">
        <v>726580.06</v>
      </c>
      <c r="J23" s="90">
        <v>7770915.6200000001</v>
      </c>
      <c r="K23" s="181"/>
      <c r="L23" s="181"/>
      <c r="M23" s="181"/>
      <c r="N23" s="181"/>
    </row>
    <row r="24" spans="1:14" ht="18" customHeight="1" x14ac:dyDescent="0.25">
      <c r="A24" s="23">
        <v>2020</v>
      </c>
      <c r="B24" s="25">
        <v>17942</v>
      </c>
      <c r="C24" s="90">
        <v>2441.0700000000002</v>
      </c>
      <c r="D24" s="25">
        <v>636674</v>
      </c>
      <c r="E24" s="25">
        <v>93489530</v>
      </c>
      <c r="F24" s="90">
        <v>247493119.24000001</v>
      </c>
      <c r="G24" s="90">
        <v>11096211.77</v>
      </c>
      <c r="H24" s="90">
        <v>2684115.73</v>
      </c>
      <c r="I24" s="91">
        <v>693736.38</v>
      </c>
      <c r="J24" s="90">
        <v>7718359.6600000001</v>
      </c>
      <c r="K24" s="181"/>
      <c r="L24" s="181"/>
      <c r="M24" s="181"/>
      <c r="N24" s="181"/>
    </row>
    <row r="25" spans="1:14" ht="18" customHeight="1" x14ac:dyDescent="0.25">
      <c r="A25" s="23">
        <v>2021</v>
      </c>
      <c r="B25" s="25">
        <v>17426</v>
      </c>
      <c r="C25" s="90">
        <v>2855.35</v>
      </c>
      <c r="D25" s="25">
        <v>641310</v>
      </c>
      <c r="E25" s="25">
        <v>106972370</v>
      </c>
      <c r="F25" s="90">
        <v>245422715.12</v>
      </c>
      <c r="G25" s="90">
        <v>10860420.140000001</v>
      </c>
      <c r="H25" s="90">
        <v>2765465.73</v>
      </c>
      <c r="I25" s="91">
        <v>718415.84</v>
      </c>
      <c r="J25" s="90">
        <v>7376538.5700000003</v>
      </c>
      <c r="K25" s="181"/>
      <c r="L25" s="181"/>
      <c r="M25" s="181"/>
      <c r="N25" s="181"/>
    </row>
    <row r="26" spans="1:14" ht="18" customHeight="1" x14ac:dyDescent="0.25">
      <c r="A26" s="23">
        <v>2022</v>
      </c>
      <c r="B26" s="25">
        <v>16529</v>
      </c>
      <c r="C26" s="90">
        <v>3165.3099999999995</v>
      </c>
      <c r="D26" s="25">
        <v>679644</v>
      </c>
      <c r="E26" s="25">
        <v>119040817</v>
      </c>
      <c r="F26" s="90">
        <v>242083791.92000002</v>
      </c>
      <c r="G26" s="90">
        <v>10596173.460000003</v>
      </c>
      <c r="H26" s="90">
        <v>2811845.6599999997</v>
      </c>
      <c r="I26" s="91">
        <v>734911.75000000012</v>
      </c>
      <c r="J26" s="90">
        <v>7049416.0500000007</v>
      </c>
      <c r="K26" s="181"/>
      <c r="L26" s="181"/>
      <c r="M26" s="181"/>
      <c r="N26" s="181"/>
    </row>
    <row r="27" spans="1:14" ht="16.899999999999999" customHeight="1" thickBot="1" x14ac:dyDescent="0.3">
      <c r="A27" s="27">
        <v>2023</v>
      </c>
      <c r="B27" s="108">
        <v>15945</v>
      </c>
      <c r="C27" s="109">
        <v>3257.7000000000007</v>
      </c>
      <c r="D27" s="108">
        <v>587770</v>
      </c>
      <c r="E27" s="108">
        <v>124743547</v>
      </c>
      <c r="F27" s="109">
        <v>241802043.16999999</v>
      </c>
      <c r="G27" s="109">
        <v>10737712.880000003</v>
      </c>
      <c r="H27" s="109">
        <v>3263238.37</v>
      </c>
      <c r="I27" s="110">
        <v>852293.45</v>
      </c>
      <c r="J27" s="109">
        <v>6622181.0600000005</v>
      </c>
    </row>
    <row r="28" spans="1:14" ht="15.75" thickTop="1" x14ac:dyDescent="0.25">
      <c r="A28" s="17" t="s">
        <v>103</v>
      </c>
      <c r="B28" s="17"/>
      <c r="C28" s="17"/>
      <c r="D28" s="17"/>
      <c r="E28" s="17"/>
      <c r="F28" s="17"/>
    </row>
    <row r="29" spans="1:14" x14ac:dyDescent="0.25">
      <c r="A29" s="17" t="s">
        <v>88</v>
      </c>
      <c r="B29" s="17"/>
      <c r="C29" s="17"/>
      <c r="D29" s="17"/>
      <c r="E29" s="17"/>
      <c r="F29" s="17"/>
    </row>
    <row r="30" spans="1:14" x14ac:dyDescent="0.25">
      <c r="A30" s="17" t="s">
        <v>184</v>
      </c>
      <c r="B30" s="17"/>
    </row>
    <row r="31" spans="1:14" x14ac:dyDescent="0.25">
      <c r="C31" s="14"/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Indice</vt:lpstr>
      <vt:lpstr>1</vt:lpstr>
      <vt:lpstr>2</vt:lpstr>
      <vt:lpstr>3</vt:lpstr>
      <vt:lpstr>'1'!Área_de_impresión</vt:lpstr>
      <vt:lpstr>'2'!Área_de_impresión</vt:lpstr>
      <vt:lpstr>'3'!Área_de_impresión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2025-02-27T11:51:29Z</dcterms:modified>
</cp:coreProperties>
</file>