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CION REGISTRO\Villagomez\ESTADÍSTICAS\TRANSPARENCIA\"/>
    </mc:Choice>
  </mc:AlternateContent>
  <bookViews>
    <workbookView xWindow="0" yWindow="0" windowWidth="21600" windowHeight="9510" activeTab="2"/>
  </bookViews>
  <sheets>
    <sheet name="TOTAL" sheetId="6" r:id="rId1"/>
    <sheet name="DESGLOSE POR CONSEJERÍAS Y OOAA" sheetId="5" r:id="rId2"/>
    <sheet name="GRÁFICOS ADMINISTRACIÓN CCAA" sheetId="11" r:id="rId3"/>
    <sheet name="ADMINISTRACION JUSTICIA" sheetId="10" r:id="rId4"/>
    <sheet name="GRÁFICOS Justicia" sheetId="12" r:id="rId5"/>
    <sheet name="INSTITUCIONES SANITARIAS" sheetId="13" r:id="rId6"/>
    <sheet name="GRÁFICOS I. SANITARIAS" sheetId="14" r:id="rId7"/>
    <sheet name="DOCENTES NO UNIVERSITARIOS" sheetId="15" r:id="rId8"/>
    <sheet name="GRÁFICOS Docentes No Univ" sheetId="16" r:id="rId9"/>
  </sheets>
  <definedNames>
    <definedName name="_xlnm.Print_Area" localSheetId="3">'ADMINISTRACION JUSTICIA'!$A$1:$U$9</definedName>
    <definedName name="_xlnm.Print_Area" localSheetId="1">'DESGLOSE POR CONSEJERÍAS Y OOAA'!$A$1:$V$33</definedName>
    <definedName name="_xlnm.Print_Area" localSheetId="7">'DOCENTES NO UNIVERSITARIOS'!$A$1:$T$10</definedName>
    <definedName name="_xlnm.Print_Area" localSheetId="2">'GRÁFICOS ADMINISTRACIÓN CCAA'!$A$1:$L$48</definedName>
    <definedName name="_xlnm.Print_Area" localSheetId="8">'GRÁFICOS Docentes No Univ'!$A$1:$L$50</definedName>
    <definedName name="_xlnm.Print_Area" localSheetId="6">'GRÁFICOS I. SANITARIAS'!$A$1:$L$50</definedName>
    <definedName name="_xlnm.Print_Area" localSheetId="5">'INSTITUCIONES SANITARIAS'!$A$1:$AB$12</definedName>
    <definedName name="_xlnm.Print_Area" localSheetId="0">TOTAL!$A$1:$J$21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6" l="1"/>
  <c r="I19" i="16"/>
  <c r="B20" i="16"/>
  <c r="B19" i="16"/>
  <c r="I20" i="14" l="1"/>
  <c r="I19" i="14"/>
  <c r="B20" i="14"/>
  <c r="B19" i="14"/>
  <c r="J20" i="12"/>
  <c r="J19" i="12"/>
  <c r="B22" i="12"/>
  <c r="B21" i="12"/>
  <c r="J19" i="11"/>
  <c r="J18" i="11"/>
  <c r="C20" i="11"/>
  <c r="C19" i="11"/>
  <c r="S6" i="15"/>
  <c r="R6" i="15"/>
  <c r="T6" i="15" s="1"/>
  <c r="Q6" i="15"/>
  <c r="P6" i="15"/>
  <c r="I6" i="15"/>
  <c r="H6" i="15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I37" i="16" l="1"/>
  <c r="J35" i="16" s="1"/>
  <c r="D37" i="16"/>
  <c r="E35" i="16" s="1"/>
  <c r="I21" i="16"/>
  <c r="J19" i="16" s="1"/>
  <c r="B21" i="16"/>
  <c r="C20" i="16" s="1"/>
  <c r="I7" i="16"/>
  <c r="J6" i="16" s="1"/>
  <c r="B7" i="16"/>
  <c r="C5" i="16" s="1"/>
  <c r="J36" i="14"/>
  <c r="K35" i="14" s="1"/>
  <c r="D36" i="14"/>
  <c r="E35" i="14" s="1"/>
  <c r="I21" i="14"/>
  <c r="J20" i="14" s="1"/>
  <c r="B21" i="14"/>
  <c r="C20" i="14" s="1"/>
  <c r="I7" i="14"/>
  <c r="J4" i="14" s="1"/>
  <c r="B7" i="14"/>
  <c r="C5" i="14" s="1"/>
  <c r="C6" i="14"/>
  <c r="I38" i="12"/>
  <c r="J37" i="12" s="1"/>
  <c r="C38" i="12"/>
  <c r="D37" i="12" s="1"/>
  <c r="B23" i="12"/>
  <c r="C21" i="12" s="1"/>
  <c r="J21" i="12"/>
  <c r="J8" i="12"/>
  <c r="K5" i="12" s="1"/>
  <c r="B6" i="12"/>
  <c r="A6" i="12"/>
  <c r="K4" i="12"/>
  <c r="E36" i="11"/>
  <c r="D35" i="11" s="1"/>
  <c r="I35" i="11"/>
  <c r="J34" i="11" s="1"/>
  <c r="J20" i="11"/>
  <c r="I18" i="11" s="1"/>
  <c r="J4" i="11"/>
  <c r="I3" i="11" s="1"/>
  <c r="C3" i="11"/>
  <c r="B3" i="11" s="1"/>
  <c r="H14" i="6"/>
  <c r="H12" i="6"/>
  <c r="J9" i="6"/>
  <c r="H7" i="6"/>
  <c r="H5" i="6"/>
  <c r="H3" i="6"/>
  <c r="C5" i="6"/>
  <c r="C3" i="6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J36" i="16" l="1"/>
  <c r="E36" i="16"/>
  <c r="J20" i="16"/>
  <c r="C19" i="16"/>
  <c r="J5" i="16"/>
  <c r="C6" i="16"/>
  <c r="E34" i="14"/>
  <c r="J6" i="14"/>
  <c r="J5" i="14"/>
  <c r="D36" i="12"/>
  <c r="J33" i="11"/>
  <c r="I19" i="11"/>
  <c r="E8" i="6"/>
  <c r="K34" i="14"/>
  <c r="C19" i="14"/>
  <c r="J19" i="14"/>
  <c r="K20" i="12"/>
  <c r="C22" i="12"/>
  <c r="K19" i="12"/>
  <c r="J36" i="12"/>
  <c r="C21" i="11"/>
  <c r="B19" i="11" s="1"/>
  <c r="I2" i="11"/>
  <c r="A3" i="11"/>
  <c r="D34" i="11"/>
  <c r="J16" i="6"/>
  <c r="B20" i="11" l="1"/>
  <c r="B30" i="5" l="1"/>
  <c r="V28" i="5"/>
  <c r="V29" i="5"/>
  <c r="V7" i="5"/>
  <c r="V8" i="5"/>
  <c r="V9" i="5"/>
  <c r="V10" i="5"/>
  <c r="V11" i="5"/>
  <c r="V12" i="5"/>
  <c r="V30" i="5" s="1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6" i="5"/>
  <c r="E16" i="6" l="1"/>
  <c r="C14" i="6"/>
  <c r="C12" i="6"/>
</calcChain>
</file>

<file path=xl/sharedStrings.xml><?xml version="1.0" encoding="utf-8"?>
<sst xmlns="http://schemas.openxmlformats.org/spreadsheetml/2006/main" count="290" uniqueCount="92">
  <si>
    <t>PERSONAL FUNCIONARIO</t>
  </si>
  <si>
    <t>DE CARRERA</t>
  </si>
  <si>
    <t>H</t>
  </si>
  <si>
    <t>M</t>
  </si>
  <si>
    <t>EN VACANTE</t>
  </si>
  <si>
    <t>PERSONAL LABORAL</t>
  </si>
  <si>
    <t>FIJO</t>
  </si>
  <si>
    <t>PRESIDENCIA</t>
  </si>
  <si>
    <t>CONSEJERÍA DE PRESIDENCIA, RETO DEMOGRÁFICO, IGUALDAD Y TURISMO</t>
  </si>
  <si>
    <t>CONSEJERÍA DE ORDENACIÓN DE TERRITORIO, URBANISMO, VIVIENDA Y DERECHOS CIUDADANOS</t>
  </si>
  <si>
    <t>CONSEJERÍA DE CIENCIA, EMPRESAS, FORMACIÓN Y EMPLEO</t>
  </si>
  <si>
    <t>CONSEJERÍA DE SALUD</t>
  </si>
  <si>
    <t>CONSEJERÍA DE EDUCACIÓN</t>
  </si>
  <si>
    <t>CONSEJERÍA DE MEDIO RURAL Y POLÍTICA AGRARIA</t>
  </si>
  <si>
    <t>CONSEJERÍA DE DERECHOS SOCIALES Y BIENESTAR</t>
  </si>
  <si>
    <t>PERSONAL EVENTUAL</t>
  </si>
  <si>
    <t>TOTAL</t>
  </si>
  <si>
    <t>TOTAL FUN INT</t>
  </si>
  <si>
    <t>TOTALES</t>
  </si>
  <si>
    <t>F. DE CARRERA</t>
  </si>
  <si>
    <t>HOMBRES</t>
  </si>
  <si>
    <t>TOTAL PERSONAL</t>
  </si>
  <si>
    <t>ENTE PÚBLICO DE SERVICIOS TRIBUTARIOS DEL PRINCIPADO DE ASTURIAS</t>
  </si>
  <si>
    <t>INSTITUTO ASTURIANO DE PREVENCIÓN DE RIESGOS LABORALES</t>
  </si>
  <si>
    <t>SERVICIO PÚBLICO DE EMPLEO DEL PRINCIPADO DE ASTURIAS (SEPEPA)</t>
  </si>
  <si>
    <t>REAL INSTITTUTO DE ESTUDIOS ASTURIANOS (RIDEA)</t>
  </si>
  <si>
    <t>CENTRO REGIONAL DE BELLAS ARTES</t>
  </si>
  <si>
    <t>CONSEJO DE LA JUVENTUD DEL PRINCIPADO DE ASTURIAS</t>
  </si>
  <si>
    <t>COMISIÓN REGIONAL DEL BANCO DE TIERRAS</t>
  </si>
  <si>
    <t>SERVICIO REGIONAL DE INVESTIGACIÓN Y DESARROLLO AGROALIMENTARIO (SERIDA)</t>
  </si>
  <si>
    <t>SERVICIO DE SALUD DEL PRINCIPADO DE ASTURIAS (SESPA)</t>
  </si>
  <si>
    <t>ESTABLECIMIENTOS RESIDENCIALES PARA ANCIANOS (ERA)</t>
  </si>
  <si>
    <t>ORQUESTA SINFÓNICA DEL PRINCIPADO DE ASTURIAS (OSPA)</t>
  </si>
  <si>
    <t>AGENCIA DE CIENCIA, COMPETITIVIDAD EMPRESARIAL E INNOVACIÓN (ACCEI)</t>
  </si>
  <si>
    <t>SERVICIO DE EMERGENCIAS DEL PRINCIPADO DE ASTURIAS (SEPA)</t>
  </si>
  <si>
    <t>SUBTOTAL POR CONSEJERÍAS Y ORGANISMOS Y SEXO</t>
  </si>
  <si>
    <t>TOTAL PERSONAL POR CONSEJERÍAS Y ORGANISMOS</t>
  </si>
  <si>
    <t>TOTAL LAB TEM</t>
  </si>
  <si>
    <t xml:space="preserve">MUJERES </t>
  </si>
  <si>
    <t>PERSONAL FIJO</t>
  </si>
  <si>
    <t>PERSONAL TEMPORAL</t>
  </si>
  <si>
    <t>CONSEJERÍA DE HACIENDA Y FONDOS EUROPEOS</t>
  </si>
  <si>
    <t>CONSEJERÍA DE TRANSICIÓN ECOLÓGICA, INDUSTRIA Y DESARROLLO ECONÓMICO</t>
  </si>
  <si>
    <t>CONSEJERÍA DE FOMENTO, COOPERACIÓN LOCAL Y PREVENCIÓN DE INCENDIOS</t>
  </si>
  <si>
    <t>TEMPORALES EN VACANTES</t>
  </si>
  <si>
    <t>TEMPORALES EN SUSTITUCION</t>
  </si>
  <si>
    <t>TOTAL POR SEXO</t>
  </si>
  <si>
    <t>TOTAL PERSONAL JUSTICIA</t>
  </si>
  <si>
    <t>TOTAL LAB TEMP</t>
  </si>
  <si>
    <t>PERSONAL DE CONSEJERÍAS Y ORGANISMOS DEL PRINCIPADO DE ASTURIAS</t>
  </si>
  <si>
    <t>PERSONAL DE LA ADMINISTRACIÓN DE JUSTICIA EN ASTURIAS</t>
  </si>
  <si>
    <t>ADMINISTRACIÓN DE JUSTICIA EN ASTURIAS</t>
  </si>
  <si>
    <t>DATOS ESTADÍSTICOS A 31/12/2023</t>
  </si>
  <si>
    <t>INTERINO*</t>
  </si>
  <si>
    <t>TEMPORAL*</t>
  </si>
  <si>
    <t>SUSTITUCION**</t>
  </si>
  <si>
    <t>* El personal f. interino y laboral temporal incluye tanto cobertura de vacantes como sustituciones, programas temporales y acumulaciones de tareas.</t>
  </si>
  <si>
    <t>**Incluye otros tipos de contratos temporales distintos de cobertura de vacantes</t>
  </si>
  <si>
    <t>F. INTERINOS*</t>
  </si>
  <si>
    <t>PERSONAL ESTATUTARIO</t>
  </si>
  <si>
    <t>LABORALES FIJOS</t>
  </si>
  <si>
    <t>FUNCIONARIOS DE CARRERA</t>
  </si>
  <si>
    <t>LAB. TEMPORALES EN VACANTE</t>
  </si>
  <si>
    <t>INTERINOS EN VACANTE</t>
  </si>
  <si>
    <t>TEMPORALES EN VACANTE</t>
  </si>
  <si>
    <t>SUBTOTAL SEXO</t>
  </si>
  <si>
    <t>TOTAL ESTAT  TEMP</t>
  </si>
  <si>
    <t>PERSONAL SANITARIO</t>
  </si>
  <si>
    <t>PERSONAL NO SANITARIO</t>
  </si>
  <si>
    <t>* El personal f. interino, estatutario y laboral temporal incluye tanto cobertura de vacantes como sustituciones, programas temporales y acumulaciones de tareas.</t>
  </si>
  <si>
    <t>P. FUNCIONARIO</t>
  </si>
  <si>
    <t>P. ESTATUTARIO</t>
  </si>
  <si>
    <t>MUJERES</t>
  </si>
  <si>
    <t>P. LABORAL</t>
  </si>
  <si>
    <t>P. ESTATUTARIO FIJO</t>
  </si>
  <si>
    <t>P. LABORAL FIJO</t>
  </si>
  <si>
    <t>P. ESTATUTARIO TEMPORAL EN VACANTE</t>
  </si>
  <si>
    <t>P. LABORAL TEMPORAL EN VACANTE</t>
  </si>
  <si>
    <t>PERSONAL DOCENTE NO UNIVERSITARIO</t>
  </si>
  <si>
    <t>F. INTERINOS EN VACANTE</t>
  </si>
  <si>
    <t>PERSONAL DE INSTITUCIONES SANITARIAS DEL SERVICIO DE SALUD DEL PRINCIPADO DE ASTURIAS</t>
  </si>
  <si>
    <t>* El personal funcionario interino y laboral temporal incluye tanto cobertura de vacantes como sustituciones, programas temporales y acumulaciones de tareas.</t>
  </si>
  <si>
    <t xml:space="preserve">En los gráficos correspondientes a cada sector de personal se incluye el dato de la temporalidad estructural, que es la que establece la relación entre el personal fijo y el </t>
  </si>
  <si>
    <t>personal temporal que desempeña puestos vacantes, que son los susceptibles de ser incluidos en la oferta de empleo público.</t>
  </si>
  <si>
    <t>PERSONAL DOCENTE NO UNIVERSITARIO ASTURIAS</t>
  </si>
  <si>
    <t>*Temporalidad estructural: relación entre el personal fijo y el personal temporal en vacante</t>
  </si>
  <si>
    <t>DATOS ESTADÍSTICOS 31/12/2023</t>
  </si>
  <si>
    <t>CONSEJERÍAS Y ORGANISMOS DE LA ADMINISTRACIÓN GENERAL DEL PRINCIPADO DE ASTURIAS</t>
  </si>
  <si>
    <t>PERSONAL DE LA ADMINISTRACIÓN DEL PRINCIPADO DE ASTURIAS Y SUS ORGANISMOS -31/12/2023</t>
  </si>
  <si>
    <t>PERSONAL DE LA ADMINISTRACIÓN DE JUSTICIA EN ASTURIAS - 31/12/2023</t>
  </si>
  <si>
    <t>PERSONAL DE INSTITUCIONES SANITARIAS DEL SERVICIO DE SALUD DEL PRINCIPADO DE ASTURIAS - 31/12/2023</t>
  </si>
  <si>
    <t>PERSONAL DOCENTE NO UNIVERSITARIO EN ASTURIAS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</si>
</sst>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4E281E"/>
      <name val="Calibri"/>
      <family val="2"/>
      <scheme val="minor"/>
    </font>
    <font>
      <b/>
      <sz val="14"/>
      <color rgb="FF4E281E"/>
      <name val="Calibri"/>
      <family val="2"/>
      <scheme val="minor"/>
    </font>
    <font>
      <b/>
      <sz val="16"/>
      <color theme="1"/>
      <name val="Arial Narrow"/>
      <family val="2"/>
    </font>
    <font>
      <b/>
      <i/>
      <sz val="9"/>
      <color theme="2" tint="-0.749992370372631"/>
      <name val="Calibri"/>
      <family val="2"/>
      <scheme val="minor"/>
    </font>
    <font>
      <b/>
      <sz val="14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C1BB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FDDBD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2" borderId="1" applyNumberForma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0" fillId="9" borderId="0" xfId="0" applyFill="1"/>
    <xf numFmtId="0" fontId="3" fillId="9" borderId="1" xfId="2" applyFill="1" applyAlignment="1">
      <alignment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164" fontId="0" fillId="9" borderId="0" xfId="3" applyNumberFormat="1" applyFont="1" applyFill="1"/>
    <xf numFmtId="164" fontId="0" fillId="0" borderId="0" xfId="3" applyNumberFormat="1" applyFont="1"/>
    <xf numFmtId="164" fontId="10" fillId="2" borderId="1" xfId="3" applyNumberFormat="1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/>
    </xf>
    <xf numFmtId="164" fontId="18" fillId="2" borderId="1" xfId="3" applyNumberFormat="1" applyFont="1" applyFill="1" applyBorder="1" applyAlignment="1">
      <alignment horizontal="center" vertical="center" wrapText="1"/>
    </xf>
    <xf numFmtId="164" fontId="18" fillId="2" borderId="1" xfId="3" applyNumberFormat="1" applyFont="1" applyFill="1" applyBorder="1" applyAlignment="1">
      <alignment horizontal="center" vertical="center"/>
    </xf>
    <xf numFmtId="164" fontId="18" fillId="2" borderId="1" xfId="3" applyNumberFormat="1" applyFont="1" applyFill="1" applyBorder="1" applyAlignment="1">
      <alignment vertical="center"/>
    </xf>
    <xf numFmtId="164" fontId="11" fillId="2" borderId="23" xfId="3" applyNumberFormat="1" applyFont="1" applyFill="1" applyBorder="1" applyAlignment="1">
      <alignment horizontal="center" vertical="center"/>
    </xf>
    <xf numFmtId="164" fontId="19" fillId="2" borderId="23" xfId="3" applyNumberFormat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center" vertical="center"/>
    </xf>
    <xf numFmtId="164" fontId="20" fillId="2" borderId="1" xfId="3" applyNumberFormat="1" applyFont="1" applyFill="1" applyBorder="1" applyAlignment="1">
      <alignment horizontal="center" vertical="center" wrapText="1"/>
    </xf>
    <xf numFmtId="164" fontId="20" fillId="2" borderId="1" xfId="3" applyNumberFormat="1" applyFont="1" applyFill="1" applyBorder="1" applyAlignment="1">
      <alignment horizontal="center" vertical="center"/>
    </xf>
    <xf numFmtId="164" fontId="13" fillId="2" borderId="23" xfId="3" applyNumberFormat="1" applyFont="1" applyFill="1" applyBorder="1" applyAlignment="1">
      <alignment horizontal="center" vertical="center"/>
    </xf>
    <xf numFmtId="164" fontId="21" fillId="2" borderId="23" xfId="3" applyNumberFormat="1" applyFont="1" applyFill="1" applyBorder="1" applyAlignment="1">
      <alignment horizontal="center" vertical="center"/>
    </xf>
    <xf numFmtId="0" fontId="0" fillId="9" borderId="0" xfId="0" applyFill="1" applyBorder="1"/>
    <xf numFmtId="0" fontId="3" fillId="9" borderId="0" xfId="2" applyFill="1" applyBorder="1" applyAlignment="1">
      <alignment vertical="center"/>
    </xf>
    <xf numFmtId="9" fontId="3" fillId="9" borderId="0" xfId="4" applyFont="1" applyFill="1" applyBorder="1" applyAlignment="1">
      <alignment vertical="center"/>
    </xf>
    <xf numFmtId="9" fontId="4" fillId="9" borderId="0" xfId="4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9" fontId="0" fillId="9" borderId="0" xfId="4" applyFont="1" applyFill="1" applyBorder="1"/>
    <xf numFmtId="9" fontId="0" fillId="9" borderId="0" xfId="4" applyFont="1" applyFill="1" applyAlignment="1">
      <alignment horizontal="left"/>
    </xf>
    <xf numFmtId="9" fontId="0" fillId="9" borderId="0" xfId="4" applyFont="1" applyFill="1"/>
    <xf numFmtId="0" fontId="4" fillId="3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2" fillId="9" borderId="0" xfId="0" applyFont="1" applyFill="1"/>
    <xf numFmtId="0" fontId="14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/>
    </xf>
    <xf numFmtId="0" fontId="17" fillId="9" borderId="0" xfId="0" applyFont="1" applyFill="1" applyAlignment="1">
      <alignment vertical="center" wrapText="1"/>
    </xf>
    <xf numFmtId="3" fontId="0" fillId="9" borderId="0" xfId="3" applyNumberFormat="1" applyFont="1" applyFill="1" applyAlignment="1">
      <alignment horizontal="center" vertical="center"/>
    </xf>
    <xf numFmtId="3" fontId="0" fillId="0" borderId="0" xfId="3" applyNumberFormat="1" applyFont="1" applyAlignment="1">
      <alignment horizontal="center" vertical="center"/>
    </xf>
    <xf numFmtId="3" fontId="0" fillId="0" borderId="0" xfId="3" applyNumberFormat="1" applyFont="1"/>
    <xf numFmtId="3" fontId="2" fillId="9" borderId="0" xfId="3" applyNumberFormat="1" applyFont="1" applyFill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Font="1"/>
    <xf numFmtId="3" fontId="2" fillId="0" borderId="24" xfId="3" applyNumberFormat="1" applyFont="1" applyBorder="1" applyAlignment="1">
      <alignment vertical="center" wrapText="1"/>
    </xf>
    <xf numFmtId="3" fontId="4" fillId="3" borderId="8" xfId="3" applyNumberFormat="1" applyFont="1" applyFill="1" applyBorder="1" applyAlignment="1">
      <alignment horizontal="center" vertical="center"/>
    </xf>
    <xf numFmtId="3" fontId="4" fillId="4" borderId="2" xfId="3" applyNumberFormat="1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/>
    </xf>
    <xf numFmtId="3" fontId="7" fillId="5" borderId="2" xfId="3" applyNumberFormat="1" applyFont="1" applyFill="1" applyBorder="1" applyAlignment="1">
      <alignment horizontal="center" vertical="center"/>
    </xf>
    <xf numFmtId="3" fontId="7" fillId="6" borderId="2" xfId="3" applyNumberFormat="1" applyFont="1" applyFill="1" applyBorder="1" applyAlignment="1">
      <alignment horizontal="center" vertical="center"/>
    </xf>
    <xf numFmtId="3" fontId="7" fillId="6" borderId="9" xfId="3" applyNumberFormat="1" applyFont="1" applyFill="1" applyBorder="1" applyAlignment="1">
      <alignment horizontal="center" vertical="center"/>
    </xf>
    <xf numFmtId="3" fontId="4" fillId="4" borderId="9" xfId="3" applyNumberFormat="1" applyFont="1" applyFill="1" applyBorder="1" applyAlignment="1">
      <alignment horizontal="center" vertical="center"/>
    </xf>
    <xf numFmtId="3" fontId="6" fillId="3" borderId="8" xfId="3" applyNumberFormat="1" applyFont="1" applyFill="1" applyBorder="1" applyAlignment="1">
      <alignment horizontal="center" vertical="center"/>
    </xf>
    <xf numFmtId="3" fontId="6" fillId="4" borderId="2" xfId="3" applyNumberFormat="1" applyFont="1" applyFill="1" applyBorder="1" applyAlignment="1">
      <alignment horizontal="center" vertical="center"/>
    </xf>
    <xf numFmtId="3" fontId="6" fillId="3" borderId="2" xfId="3" applyNumberFormat="1" applyFont="1" applyFill="1" applyBorder="1" applyAlignment="1">
      <alignment horizontal="center" vertical="center"/>
    </xf>
    <xf numFmtId="3" fontId="8" fillId="5" borderId="2" xfId="3" applyNumberFormat="1" applyFont="1" applyFill="1" applyBorder="1" applyAlignment="1">
      <alignment horizontal="center" vertical="center"/>
    </xf>
    <xf numFmtId="3" fontId="8" fillId="6" borderId="2" xfId="3" applyNumberFormat="1" applyFont="1" applyFill="1" applyBorder="1" applyAlignment="1">
      <alignment horizontal="center" vertical="center"/>
    </xf>
    <xf numFmtId="3" fontId="8" fillId="6" borderId="9" xfId="3" applyNumberFormat="1" applyFont="1" applyFill="1" applyBorder="1" applyAlignment="1">
      <alignment horizontal="center" vertical="center"/>
    </xf>
    <xf numFmtId="3" fontId="6" fillId="4" borderId="9" xfId="3" applyNumberFormat="1" applyFont="1" applyFill="1" applyBorder="1" applyAlignment="1">
      <alignment horizontal="center" vertical="center"/>
    </xf>
    <xf numFmtId="3" fontId="4" fillId="0" borderId="13" xfId="3" applyNumberFormat="1" applyFont="1" applyBorder="1" applyAlignment="1">
      <alignment horizontal="center" vertical="center"/>
    </xf>
    <xf numFmtId="3" fontId="16" fillId="0" borderId="3" xfId="3" applyNumberFormat="1" applyFont="1" applyBorder="1" applyAlignment="1">
      <alignment vertical="center" wrapText="1"/>
    </xf>
    <xf numFmtId="3" fontId="16" fillId="0" borderId="15" xfId="3" applyNumberFormat="1" applyFont="1" applyBorder="1" applyAlignment="1">
      <alignment vertical="center" wrapText="1"/>
    </xf>
    <xf numFmtId="3" fontId="4" fillId="0" borderId="15" xfId="3" applyNumberFormat="1" applyFont="1" applyBorder="1" applyAlignment="1">
      <alignment horizontal="right" vertical="center" wrapText="1" indent="3"/>
    </xf>
    <xf numFmtId="3" fontId="4" fillId="3" borderId="16" xfId="3" applyNumberFormat="1" applyFont="1" applyFill="1" applyBorder="1" applyAlignment="1">
      <alignment horizontal="center" vertical="center"/>
    </xf>
    <xf numFmtId="3" fontId="4" fillId="4" borderId="17" xfId="3" applyNumberFormat="1" applyFont="1" applyFill="1" applyBorder="1" applyAlignment="1">
      <alignment horizontal="center" vertical="center"/>
    </xf>
    <xf numFmtId="3" fontId="4" fillId="3" borderId="17" xfId="3" applyNumberFormat="1" applyFont="1" applyFill="1" applyBorder="1" applyAlignment="1">
      <alignment horizontal="center" vertical="center"/>
    </xf>
    <xf numFmtId="3" fontId="9" fillId="5" borderId="17" xfId="3" applyNumberFormat="1" applyFont="1" applyFill="1" applyBorder="1" applyAlignment="1">
      <alignment horizontal="center" vertical="center"/>
    </xf>
    <xf numFmtId="3" fontId="9" fillId="6" borderId="17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4" fillId="4" borderId="18" xfId="3" applyNumberFormat="1" applyFont="1" applyFill="1" applyBorder="1" applyAlignment="1">
      <alignment horizontal="center" vertical="center"/>
    </xf>
    <xf numFmtId="3" fontId="4" fillId="0" borderId="19" xfId="3" applyNumberFormat="1" applyFont="1" applyBorder="1" applyAlignment="1">
      <alignment horizontal="center" vertical="center"/>
    </xf>
    <xf numFmtId="3" fontId="2" fillId="9" borderId="0" xfId="3" applyNumberFormat="1" applyFont="1" applyFill="1" applyAlignment="1">
      <alignment vertical="center" wrapText="1"/>
    </xf>
    <xf numFmtId="3" fontId="16" fillId="9" borderId="0" xfId="3" applyNumberFormat="1" applyFont="1" applyFill="1" applyAlignment="1">
      <alignment vertical="center" wrapText="1"/>
    </xf>
    <xf numFmtId="3" fontId="2" fillId="0" borderId="0" xfId="3" applyNumberFormat="1" applyFont="1" applyAlignment="1">
      <alignment vertical="center" wrapText="1"/>
    </xf>
    <xf numFmtId="3" fontId="6" fillId="3" borderId="10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6" borderId="11" xfId="0" applyNumberFormat="1" applyFont="1" applyFill="1" applyBorder="1" applyAlignment="1">
      <alignment horizontal="center" vertical="center"/>
    </xf>
    <xf numFmtId="3" fontId="8" fillId="6" borderId="12" xfId="0" applyNumberFormat="1" applyFont="1" applyFill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0" fillId="9" borderId="0" xfId="0" applyNumberFormat="1" applyFill="1"/>
    <xf numFmtId="3" fontId="0" fillId="0" borderId="0" xfId="0" applyNumberFormat="1"/>
    <xf numFmtId="3" fontId="2" fillId="9" borderId="0" xfId="0" applyNumberFormat="1" applyFont="1" applyFill="1" applyAlignment="1">
      <alignment horizontal="center" vertical="center"/>
    </xf>
    <xf numFmtId="3" fontId="2" fillId="0" borderId="0" xfId="0" applyNumberFormat="1" applyFont="1"/>
    <xf numFmtId="3" fontId="4" fillId="3" borderId="42" xfId="0" applyNumberFormat="1" applyFont="1" applyFill="1" applyBorder="1" applyAlignment="1">
      <alignment horizontal="center" vertical="center"/>
    </xf>
    <xf numFmtId="3" fontId="4" fillId="4" borderId="43" xfId="0" applyNumberFormat="1" applyFont="1" applyFill="1" applyBorder="1" applyAlignment="1">
      <alignment horizontal="center" vertical="center"/>
    </xf>
    <xf numFmtId="3" fontId="4" fillId="3" borderId="43" xfId="0" applyNumberFormat="1" applyFont="1" applyFill="1" applyBorder="1" applyAlignment="1">
      <alignment horizontal="center" vertical="center"/>
    </xf>
    <xf numFmtId="3" fontId="7" fillId="5" borderId="43" xfId="0" applyNumberFormat="1" applyFont="1" applyFill="1" applyBorder="1" applyAlignment="1">
      <alignment horizontal="center" vertical="center"/>
    </xf>
    <xf numFmtId="3" fontId="7" fillId="6" borderId="43" xfId="0" applyNumberFormat="1" applyFont="1" applyFill="1" applyBorder="1" applyAlignment="1">
      <alignment horizontal="center" vertical="center"/>
    </xf>
    <xf numFmtId="3" fontId="7" fillId="6" borderId="44" xfId="0" applyNumberFormat="1" applyFont="1" applyFill="1" applyBorder="1" applyAlignment="1">
      <alignment horizontal="center" vertical="center"/>
    </xf>
    <xf numFmtId="3" fontId="4" fillId="4" borderId="44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right" vertical="center" wrapText="1" indent="3"/>
    </xf>
    <xf numFmtId="3" fontId="4" fillId="3" borderId="16" xfId="0" applyNumberFormat="1" applyFont="1" applyFill="1" applyBorder="1" applyAlignment="1">
      <alignment horizontal="center" vertical="center"/>
    </xf>
    <xf numFmtId="3" fontId="4" fillId="4" borderId="17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2" fillId="9" borderId="0" xfId="0" applyNumberFormat="1" applyFont="1" applyFill="1"/>
    <xf numFmtId="3" fontId="16" fillId="9" borderId="0" xfId="0" applyNumberFormat="1" applyFont="1" applyFill="1" applyAlignment="1">
      <alignment vertical="center" wrapText="1"/>
    </xf>
    <xf numFmtId="3" fontId="16" fillId="9" borderId="0" xfId="0" applyNumberFormat="1" applyFont="1" applyFill="1" applyAlignment="1">
      <alignment vertical="top"/>
    </xf>
    <xf numFmtId="3" fontId="8" fillId="5" borderId="17" xfId="0" applyNumberFormat="1" applyFont="1" applyFill="1" applyBorder="1" applyAlignment="1">
      <alignment horizontal="center" vertical="center"/>
    </xf>
    <xf numFmtId="3" fontId="8" fillId="6" borderId="17" xfId="0" applyNumberFormat="1" applyFont="1" applyFill="1" applyBorder="1" applyAlignment="1">
      <alignment horizontal="center" vertical="center"/>
    </xf>
    <xf numFmtId="3" fontId="8" fillId="6" borderId="18" xfId="0" applyNumberFormat="1" applyFont="1" applyFill="1" applyBorder="1" applyAlignment="1">
      <alignment horizontal="center" vertical="center"/>
    </xf>
    <xf numFmtId="3" fontId="16" fillId="0" borderId="53" xfId="0" applyNumberFormat="1" applyFont="1" applyBorder="1" applyAlignment="1">
      <alignment vertical="center" wrapText="1"/>
    </xf>
    <xf numFmtId="3" fontId="4" fillId="0" borderId="14" xfId="0" applyNumberFormat="1" applyFont="1" applyFill="1" applyBorder="1" applyAlignment="1">
      <alignment horizontal="center" vertical="center"/>
    </xf>
    <xf numFmtId="3" fontId="14" fillId="0" borderId="0" xfId="3" applyNumberFormat="1" applyFont="1" applyAlignment="1">
      <alignment vertical="center"/>
    </xf>
    <xf numFmtId="164" fontId="12" fillId="2" borderId="1" xfId="3" applyNumberFormat="1" applyFont="1" applyFill="1" applyBorder="1" applyAlignment="1">
      <alignment horizontal="left" vertical="center"/>
    </xf>
    <xf numFmtId="164" fontId="12" fillId="2" borderId="1" xfId="3" applyNumberFormat="1" applyFont="1" applyFill="1" applyBorder="1" applyAlignment="1">
      <alignment horizontal="center" vertical="center"/>
    </xf>
    <xf numFmtId="164" fontId="13" fillId="2" borderId="1" xfId="3" applyNumberFormat="1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left" vertical="center"/>
    </xf>
    <xf numFmtId="164" fontId="11" fillId="2" borderId="1" xfId="3" applyNumberFormat="1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 wrapText="1"/>
    </xf>
    <xf numFmtId="164" fontId="18" fillId="2" borderId="1" xfId="3" applyNumberFormat="1" applyFont="1" applyFill="1" applyBorder="1" applyAlignment="1">
      <alignment horizontal="left" vertical="center"/>
    </xf>
    <xf numFmtId="164" fontId="18" fillId="2" borderId="1" xfId="3" applyNumberFormat="1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4" fontId="2" fillId="7" borderId="26" xfId="3" applyNumberFormat="1" applyFont="1" applyFill="1" applyBorder="1" applyAlignment="1">
      <alignment horizontal="center" vertical="center" wrapText="1"/>
    </xf>
    <xf numFmtId="164" fontId="2" fillId="8" borderId="26" xfId="3" applyNumberFormat="1" applyFont="1" applyFill="1" applyBorder="1" applyAlignment="1">
      <alignment horizontal="center" vertical="center" wrapText="1"/>
    </xf>
    <xf numFmtId="164" fontId="21" fillId="2" borderId="1" xfId="3" applyNumberFormat="1" applyFont="1" applyFill="1" applyBorder="1" applyAlignment="1">
      <alignment horizontal="center" vertical="center"/>
    </xf>
    <xf numFmtId="164" fontId="18" fillId="2" borderId="39" xfId="3" applyNumberFormat="1" applyFont="1" applyFill="1" applyBorder="1" applyAlignment="1">
      <alignment horizontal="center" vertical="center"/>
    </xf>
    <xf numFmtId="164" fontId="18" fillId="2" borderId="23" xfId="3" applyNumberFormat="1" applyFont="1" applyFill="1" applyBorder="1" applyAlignment="1">
      <alignment horizontal="center" vertical="center"/>
    </xf>
    <xf numFmtId="164" fontId="20" fillId="2" borderId="1" xfId="3" applyNumberFormat="1" applyFont="1" applyFill="1" applyBorder="1" applyAlignment="1">
      <alignment horizontal="left" vertical="center"/>
    </xf>
    <xf numFmtId="164" fontId="20" fillId="2" borderId="1" xfId="3" applyNumberFormat="1" applyFont="1" applyFill="1" applyBorder="1" applyAlignment="1">
      <alignment horizontal="center" vertical="center"/>
    </xf>
    <xf numFmtId="164" fontId="19" fillId="2" borderId="1" xfId="3" applyNumberFormat="1" applyFont="1" applyFill="1" applyBorder="1" applyAlignment="1">
      <alignment horizontal="center" vertical="center"/>
    </xf>
    <xf numFmtId="164" fontId="2" fillId="11" borderId="26" xfId="3" applyNumberFormat="1" applyFont="1" applyFill="1" applyBorder="1" applyAlignment="1">
      <alignment horizontal="center" vertical="center" wrapText="1"/>
    </xf>
    <xf numFmtId="3" fontId="7" fillId="0" borderId="2" xfId="3" applyNumberFormat="1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5" fillId="0" borderId="25" xfId="3" applyNumberFormat="1" applyFont="1" applyBorder="1" applyAlignment="1">
      <alignment horizontal="center" vertical="center"/>
    </xf>
    <xf numFmtId="3" fontId="5" fillId="0" borderId="6" xfId="3" applyNumberFormat="1" applyFont="1" applyBorder="1" applyAlignment="1">
      <alignment horizontal="center" vertical="center"/>
    </xf>
    <xf numFmtId="3" fontId="5" fillId="0" borderId="7" xfId="3" applyNumberFormat="1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5" fillId="0" borderId="9" xfId="3" applyNumberFormat="1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center" vertical="center" wrapText="1"/>
    </xf>
    <xf numFmtId="3" fontId="5" fillId="0" borderId="5" xfId="3" applyNumberFormat="1" applyFont="1" applyBorder="1" applyAlignment="1">
      <alignment horizontal="center" vertical="center" wrapText="1"/>
    </xf>
    <xf numFmtId="3" fontId="5" fillId="0" borderId="7" xfId="3" applyNumberFormat="1" applyFont="1" applyBorder="1" applyAlignment="1">
      <alignment horizontal="center" vertical="center" wrapText="1"/>
    </xf>
    <xf numFmtId="3" fontId="5" fillId="0" borderId="8" xfId="3" applyNumberFormat="1" applyFont="1" applyBorder="1" applyAlignment="1">
      <alignment horizontal="center" vertical="center" wrapText="1"/>
    </xf>
    <xf numFmtId="3" fontId="5" fillId="0" borderId="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3" fontId="4" fillId="0" borderId="22" xfId="3" applyNumberFormat="1" applyFont="1" applyBorder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0" fillId="9" borderId="0" xfId="3" applyNumberFormat="1" applyFont="1" applyFill="1" applyAlignment="1">
      <alignment horizontal="center" vertical="center"/>
    </xf>
    <xf numFmtId="3" fontId="5" fillId="0" borderId="5" xfId="3" applyNumberFormat="1" applyFont="1" applyBorder="1" applyAlignment="1">
      <alignment horizontal="center" vertical="center"/>
    </xf>
    <xf numFmtId="3" fontId="5" fillId="0" borderId="8" xfId="3" applyNumberFormat="1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6" fillId="9" borderId="0" xfId="0" applyFont="1" applyFill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3" fontId="14" fillId="0" borderId="40" xfId="0" applyNumberFormat="1" applyFont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 wrapText="1"/>
    </xf>
    <xf numFmtId="3" fontId="22" fillId="0" borderId="4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</cellXfs>
  <cellStyles count="5">
    <cellStyle name="Cálculo" xfId="2" builtinId="22"/>
    <cellStyle name="Millares" xfId="3" builtinId="3"/>
    <cellStyle name="Normal" xfId="0" builtinId="0"/>
    <cellStyle name="Normal 170" xfId="1"/>
    <cellStyle name="Porcentaje" xfId="4" builtinId="5"/>
  </cellStyles>
  <dxfs count="0"/>
  <tableStyles count="0" defaultTableStyle="TableStyleMedium2" defaultPivotStyle="PivotStyleLight16"/>
  <colors>
    <mruColors>
      <color rgb="FFB153DB"/>
      <color rgb="FFF1AFF3"/>
      <color rgb="FF9529C5"/>
      <color rgb="FFCE5074"/>
      <color rgb="FF249437"/>
      <color rgb="FFDEFDC7"/>
      <color rgb="FFFFFFD9"/>
      <color rgb="FFFDDBD7"/>
      <color rgb="FFECF4FA"/>
      <color rgb="FFFBC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HOMBRES</a:t>
            </a:r>
            <a:r>
              <a:rPr lang="en-US" baseline="0">
                <a:solidFill>
                  <a:sysClr val="windowText" lastClr="000000"/>
                </a:solidFill>
              </a:rPr>
              <a:t> Y MUJERES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673884514435707E-2"/>
          <c:y val="0.18560185185185185"/>
          <c:w val="0.44731911636045496"/>
          <c:h val="0.7455318606007582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7-438D-B7A9-1F74DD0370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7-438D-B7A9-1F74DD0370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CCAA'!$A$2:$B$2</c:f>
              <c:strCache>
                <c:ptCount val="2"/>
                <c:pt idx="0">
                  <c:v>HOMBRES</c:v>
                </c:pt>
                <c:pt idx="1">
                  <c:v>MUJERES </c:v>
                </c:pt>
              </c:strCache>
            </c:strRef>
          </c:cat>
          <c:val>
            <c:numRef>
              <c:f>'GRÁFICOS ADMINISTRACIÓN CCAA'!$A$3:$B$3</c:f>
              <c:numCache>
                <c:formatCode>0%</c:formatCode>
                <c:ptCount val="2"/>
                <c:pt idx="0">
                  <c:v>0.32329736102294371</c:v>
                </c:pt>
                <c:pt idx="1">
                  <c:v>0.67670263897705629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37-438D-B7A9-1F74DD03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17563429571318"/>
          <c:y val="0.45449001166520853"/>
          <c:w val="0.18737992125984251"/>
          <c:h val="0.17476961213181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ysClr val="windowText" lastClr="000000"/>
                </a:solidFill>
                <a:effectLst/>
              </a:rPr>
              <a:t>TEMPORALES EN VACANTES Y SUSTITUCIONES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2707786526684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041994750656156E-2"/>
          <c:y val="0.19949074074074077"/>
          <c:w val="0.44974999999999993"/>
          <c:h val="0.7495833333333332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F6-4A4F-B7AB-663ED96D578B}"/>
              </c:ext>
            </c:extLst>
          </c:dPt>
          <c:dPt>
            <c:idx val="1"/>
            <c:bubble3D val="0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F6-4A4F-B7AB-663ED96D5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Justicia'!$I$19:$I$20</c:f>
              <c:strCache>
                <c:ptCount val="2"/>
                <c:pt idx="0">
                  <c:v>TEMPORALES EN VACANTE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Justicia'!$K$19:$K$20</c:f>
              <c:numCache>
                <c:formatCode>0%</c:formatCode>
                <c:ptCount val="2"/>
                <c:pt idx="0">
                  <c:v>0.57213930348258701</c:v>
                </c:pt>
                <c:pt idx="1">
                  <c:v>0.42786069651741293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F6-4A4F-B7AB-663ED96D57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72265966754153"/>
          <c:y val="0.42073673082531349"/>
          <c:w val="0.42661067366579175"/>
          <c:h val="0.27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FUNCIONARIO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B4-4CEB-94A2-52ED591D5631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B4-4CEB-94A2-52ED591D56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Justicia'!$B$36:$B$37</c:f>
              <c:strCache>
                <c:ptCount val="2"/>
                <c:pt idx="0">
                  <c:v>FUNCIONARIOS DE CARRERA</c:v>
                </c:pt>
                <c:pt idx="1">
                  <c:v>INTERINOS EN VACANTE</c:v>
                </c:pt>
              </c:strCache>
            </c:strRef>
          </c:cat>
          <c:val>
            <c:numRef>
              <c:f>'GRÁFICOS Justicia'!$D$36:$D$37</c:f>
              <c:numCache>
                <c:formatCode>0%</c:formatCode>
                <c:ptCount val="2"/>
                <c:pt idx="0">
                  <c:v>0.83075601374570451</c:v>
                </c:pt>
                <c:pt idx="1">
                  <c:v>0.16924398625429554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B4-4CEB-94A2-52ED591D56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chemeClr val="tx1"/>
                </a:solidFill>
                <a:effectLst/>
              </a:rPr>
              <a:t>TEMPORALIDAD ESTRUCTURAL* P. LABORAL</a:t>
            </a:r>
            <a:endParaRPr lang="es-ES" sz="11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42187445319335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8218722659667561E-2"/>
          <c:y val="0.17171296296296298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F8-4098-8EA0-A4F031D70A21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F8-4098-8EA0-A4F031D70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Justicia'!$H$36:$H$37</c:f>
              <c:strCache>
                <c:ptCount val="2"/>
                <c:pt idx="0">
                  <c:v>LABORALES FIJOS</c:v>
                </c:pt>
                <c:pt idx="1">
                  <c:v>LAB. TEMPORALES EN VACANTE</c:v>
                </c:pt>
              </c:strCache>
            </c:strRef>
          </c:cat>
          <c:val>
            <c:numRef>
              <c:f>'GRÁFICOS Justicia'!$J$36:$J$37</c:f>
              <c:numCache>
                <c:formatCode>0%</c:formatCode>
                <c:ptCount val="2"/>
                <c:pt idx="0">
                  <c:v>0.73809523809523814</c:v>
                </c:pt>
                <c:pt idx="1">
                  <c:v>0.26190476190476192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8-4098-8EA0-A4F031D70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429462198639889"/>
          <c:y val="0.40950750947798192"/>
          <c:w val="0.43175333913581748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HOMBRES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Y MUJERES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074686742752081"/>
          <c:y val="0.13930555555555557"/>
          <c:w val="0.44501044273823837"/>
          <c:h val="0.81439814814814815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A6-47E8-8F78-15B052482E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A6-47E8-8F78-15B052482E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SANITARIAS'!$A$5:$A$6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'GRÁFICOS I. SANITARIAS'!$C$5:$C$6</c:f>
              <c:numCache>
                <c:formatCode>0%</c:formatCode>
                <c:ptCount val="2"/>
                <c:pt idx="0">
                  <c:v>0.20047276567922345</c:v>
                </c:pt>
                <c:pt idx="1">
                  <c:v>0.79952723432077655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A6-47E8-8F78-15B052482E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01699522034332"/>
          <c:y val="0.48226778944298621"/>
          <c:w val="0.23460214348206473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ESTATUTARIO Y LABORAL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249437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EF-4FCE-A054-A1353E2CC3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EF-4FCE-A054-A1353E2CC3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SANITARIAS'!$H$5:$H$6</c:f>
              <c:strCache>
                <c:ptCount val="2"/>
                <c:pt idx="0">
                  <c:v>P. ESTATUTARIO</c:v>
                </c:pt>
                <c:pt idx="1">
                  <c:v>P. LABORAL</c:v>
                </c:pt>
              </c:strCache>
            </c:strRef>
          </c:cat>
          <c:val>
            <c:numRef>
              <c:f>'GRÁFICOS I. SANITARIAS'!$J$5:$J$6</c:f>
              <c:numCache>
                <c:formatCode>0%</c:formatCode>
                <c:ptCount val="2"/>
                <c:pt idx="0">
                  <c:v>0.93703163506513099</c:v>
                </c:pt>
                <c:pt idx="1">
                  <c:v>6.1861892068601321E-2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EF-4FCE-A054-A1353E2CC3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67541557305337"/>
          <c:y val="0.48226778944298632"/>
          <c:w val="0.26065791776027997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 FIJO Y PERSONAL TEMPORAL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3D2-B709-44DD5397CFFF}"/>
              </c:ext>
            </c:extLst>
          </c:dPt>
          <c:dPt>
            <c:idx val="1"/>
            <c:bubble3D val="0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3D2-B709-44DD5397CF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I. SANITARIAS'!$C$19:$C$20</c:f>
              <c:numCache>
                <c:formatCode>0%</c:formatCode>
                <c:ptCount val="2"/>
                <c:pt idx="0">
                  <c:v>0.37615048030981241</c:v>
                </c:pt>
                <c:pt idx="1">
                  <c:v>0.62384951969018765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9-43D2-B709-44DD5397CF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05577427821526"/>
          <c:y val="0.4766761446485856"/>
          <c:w val="0.33027755905511813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TEMPORALES EN VACANTES Y SUSTITUCIONES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56277340332461"/>
          <c:y val="0.14393518518518519"/>
          <c:w val="0.43065244969378824"/>
          <c:h val="0.717754082822980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B-47DE-88E5-ED0A099EEDD9}"/>
              </c:ext>
            </c:extLst>
          </c:dPt>
          <c:dPt>
            <c:idx val="1"/>
            <c:bubble3D val="0"/>
            <c:explosion val="1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B-47DE-88E5-ED0A099E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SANITARIAS'!$H$19:$H$20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I. SANITARIAS'!$J$19:$J$20</c:f>
              <c:numCache>
                <c:formatCode>0%</c:formatCode>
                <c:ptCount val="2"/>
                <c:pt idx="0">
                  <c:v>0.61939696871976779</c:v>
                </c:pt>
                <c:pt idx="1">
                  <c:v>0.38060303128023221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BB-47DE-88E5-ED0A099EED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03237095363076"/>
          <c:y val="0.41509951881014873"/>
          <c:w val="0.32930096237970252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chemeClr val="tx1"/>
                </a:solidFill>
                <a:effectLst/>
              </a:rPr>
              <a:t>TEMPORALIDAD ESTRUCTURAL* ESTATUTARIOS</a:t>
            </a:r>
            <a:endParaRPr lang="es-ES" sz="1400">
              <a:solidFill>
                <a:schemeClr val="tx1"/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 sz="1200"/>
          </a:p>
        </c:rich>
      </c:tx>
      <c:layout>
        <c:manualLayout>
          <c:xMode val="edge"/>
          <c:yMode val="edge"/>
          <c:x val="0.10314357794007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964133153129287"/>
          <c:y val="0.20194444444444445"/>
          <c:w val="0.40825300010856064"/>
          <c:h val="0.747129629629629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E-40C6-AA65-23EDFE614D8F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E-40C6-AA65-23EDFE614D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SANITARIAS'!$B$34:$B$35</c:f>
              <c:strCache>
                <c:ptCount val="2"/>
                <c:pt idx="0">
                  <c:v>P. ESTATUTARIO FIJO</c:v>
                </c:pt>
                <c:pt idx="1">
                  <c:v>P. ESTATUTARIO TEMPORAL EN VACANTE</c:v>
                </c:pt>
              </c:strCache>
            </c:strRef>
          </c:cat>
          <c:val>
            <c:numRef>
              <c:f>'GRÁFICOS I. SANITARIAS'!$E$34:$E$35</c:f>
              <c:numCache>
                <c:formatCode>0%</c:formatCode>
                <c:ptCount val="2"/>
                <c:pt idx="0">
                  <c:v>0.48549751577816569</c:v>
                </c:pt>
                <c:pt idx="1">
                  <c:v>0.51450248422183431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6E-40C6-AA65-23EDFE614D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87514229911545"/>
          <c:y val="0.46030803441236512"/>
          <c:w val="0.35594628538305484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LABORAL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explosion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37-4C9C-BD66-B0E0F7D13A1E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37-4C9C-BD66-B0E0F7D13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SANITARIAS'!$H$34:$H$35</c:f>
              <c:strCache>
                <c:ptCount val="2"/>
                <c:pt idx="0">
                  <c:v>P. LABORAL FIJO</c:v>
                </c:pt>
                <c:pt idx="1">
                  <c:v>P. LABORAL TEMPORAL EN VACANTE</c:v>
                </c:pt>
              </c:strCache>
            </c:strRef>
          </c:cat>
          <c:val>
            <c:numRef>
              <c:f>'GRÁFICOS I. SANITARIAS'!$K$34:$K$35</c:f>
              <c:numCache>
                <c:formatCode>0%</c:formatCode>
                <c:ptCount val="2"/>
                <c:pt idx="0">
                  <c:v>0.92771084337349397</c:v>
                </c:pt>
                <c:pt idx="1">
                  <c:v>7.2289156626506021E-2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7-4C9C-BD66-B0E0F7D13A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HOMBRES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Y MUJERES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1-48C8-8AD4-D1904E1C4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1-48C8-8AD4-D1904E1C4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Univ'!$A$5:$A$6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'GRÁFICOS Docentes No Univ'!$C$5:$C$6</c:f>
              <c:numCache>
                <c:formatCode>0%</c:formatCode>
                <c:ptCount val="2"/>
                <c:pt idx="0">
                  <c:v>0.27333385666064841</c:v>
                </c:pt>
                <c:pt idx="1">
                  <c:v>0.72666614333935164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51-48C8-8AD4-D1904E1C4B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73118985126874"/>
          <c:y val="0.48226778944298632"/>
          <c:w val="0.23460214348206473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</a:t>
            </a:r>
            <a:r>
              <a:rPr lang="es-ES">
                <a:solidFill>
                  <a:sysClr val="windowText" lastClr="000000"/>
                </a:solidFill>
              </a:rPr>
              <a:t>FUNCIONARIO</a:t>
            </a:r>
            <a:r>
              <a:rPr lang="es-ES" baseline="0">
                <a:solidFill>
                  <a:sysClr val="windowText" lastClr="000000"/>
                </a:solidFill>
              </a:rPr>
              <a:t> Y L</a:t>
            </a:r>
            <a:r>
              <a:rPr lang="es-ES">
                <a:solidFill>
                  <a:sysClr val="windowText" lastClr="000000"/>
                </a:solidFill>
              </a:rPr>
              <a:t>ABORAL</a:t>
            </a:r>
          </a:p>
        </c:rich>
      </c:tx>
      <c:layout>
        <c:manualLayout>
          <c:xMode val="edge"/>
          <c:yMode val="edge"/>
          <c:x val="0.16834711286089238"/>
          <c:y val="1.909154516796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8963254593176"/>
          <c:y val="0.19694386495142907"/>
          <c:w val="0.4114287802531853"/>
          <c:h val="0.72712430102030901"/>
        </c:manualLayout>
      </c:layout>
      <c:pieChart>
        <c:varyColors val="1"/>
        <c:ser>
          <c:idx val="1"/>
          <c:order val="0"/>
          <c:dPt>
            <c:idx val="0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7805-452A-A042-3F0BA3B501E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7805-452A-A042-3F0BA3B501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chemeClr val="tx1">
                        <a:lumMod val="85000"/>
                        <a:lumOff val="1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CCAA'!$H$2:$H$3</c:f>
              <c:strCache>
                <c:ptCount val="2"/>
                <c:pt idx="0">
                  <c:v>PERSONAL FUNCIONARIO</c:v>
                </c:pt>
                <c:pt idx="1">
                  <c:v>PERSONAL LABORAL</c:v>
                </c:pt>
              </c:strCache>
            </c:strRef>
          </c:cat>
          <c:val>
            <c:numRef>
              <c:f>'GRÁFICOS ADMINISTRACIÓN CCAA'!$I$2:$I$3</c:f>
              <c:numCache>
                <c:formatCode>0%</c:formatCode>
                <c:ptCount val="2"/>
                <c:pt idx="0">
                  <c:v>0.3905438644438371</c:v>
                </c:pt>
                <c:pt idx="1">
                  <c:v>0.60945613555616285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05-452A-A042-3F0BA3B5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767541557305339"/>
          <c:y val="0.41046565628447562"/>
          <c:w val="0.34621347331583552"/>
          <c:h val="0.36265147012455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FUNCIONARIO Y LABORAL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657327209098862"/>
          <c:y val="0.17171296296296298"/>
          <c:w val="0.46641666666666665"/>
          <c:h val="0.77736111111111106"/>
        </c:manualLayout>
      </c:layout>
      <c:pieChart>
        <c:varyColors val="1"/>
        <c:ser>
          <c:idx val="0"/>
          <c:order val="0"/>
          <c:spPr>
            <a:solidFill>
              <a:srgbClr val="249437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35-405C-9D81-D5F476C9B4D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35-405C-9D81-D5F476C9B4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Univ'!$H$5:$H$6</c:f>
              <c:strCache>
                <c:ptCount val="2"/>
                <c:pt idx="0">
                  <c:v>P. FUNCIONARIO</c:v>
                </c:pt>
                <c:pt idx="1">
                  <c:v>P. LABORAL</c:v>
                </c:pt>
              </c:strCache>
            </c:strRef>
          </c:cat>
          <c:val>
            <c:numRef>
              <c:f>'GRÁFICOS Docentes No Univ'!$J$5:$J$6</c:f>
              <c:numCache>
                <c:formatCode>0%</c:formatCode>
                <c:ptCount val="2"/>
                <c:pt idx="0">
                  <c:v>0.9828871967972368</c:v>
                </c:pt>
                <c:pt idx="1">
                  <c:v>1.7112803202763167E-2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35-405C-9D81-D5F476C9B4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67541557305337"/>
          <c:y val="0.48226778944298632"/>
          <c:w val="0.26065791776027997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 FIJO Y PERSONAL TEMPORAL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69-417F-9779-D0A9368BCBD4}"/>
              </c:ext>
            </c:extLst>
          </c:dPt>
          <c:dPt>
            <c:idx val="1"/>
            <c:bubble3D val="0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69-417F-9779-D0A9368BCB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Docentes No Univ'!$C$19:$C$20</c:f>
              <c:numCache>
                <c:formatCode>0%</c:formatCode>
                <c:ptCount val="2"/>
                <c:pt idx="0">
                  <c:v>0.61409843786796448</c:v>
                </c:pt>
                <c:pt idx="1">
                  <c:v>0.38590156213203547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9-417F-9779-D0A9368BCB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05577427821526"/>
          <c:y val="0.4766761446485856"/>
          <c:w val="0.33027755905511813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TEMPORALES EN VACANTES Y SUSTITUCIONES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56277340332461"/>
          <c:y val="0.14393518518518519"/>
          <c:w val="0.43065244969378824"/>
          <c:h val="0.71775408282298037"/>
        </c:manualLayout>
      </c:layout>
      <c:pieChart>
        <c:varyColors val="1"/>
        <c:ser>
          <c:idx val="0"/>
          <c:order val="0"/>
          <c:spPr>
            <a:solidFill>
              <a:srgbClr val="B989FF"/>
            </a:solidFill>
          </c:spPr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F4-4F34-AE2B-09764156D444}"/>
              </c:ext>
            </c:extLst>
          </c:dPt>
          <c:dPt>
            <c:idx val="1"/>
            <c:bubble3D val="0"/>
            <c:explosion val="1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F4-4F34-AE2B-09764156D4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Univ'!$H$19:$H$20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Docentes No Univ'!$J$19:$J$20</c:f>
              <c:numCache>
                <c:formatCode>0%</c:formatCode>
                <c:ptCount val="2"/>
                <c:pt idx="0">
                  <c:v>0.64890154597233518</c:v>
                </c:pt>
                <c:pt idx="1">
                  <c:v>0.35109845402766476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4-4F34-AE2B-09764156D4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03237095363076"/>
          <c:y val="0.41509951881014873"/>
          <c:w val="0.32930096237970252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95000"/>
                    <a:lumOff val="5000"/>
                  </a:schemeClr>
                </a:solidFill>
              </a:rPr>
              <a:t>TEMPORALIDAD ESTRUCTURAL*</a:t>
            </a:r>
            <a:r>
              <a:rPr lang="es-ES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P. FUNCIONARIO</a:t>
            </a:r>
            <a:endParaRPr lang="es-ES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layout>
        <c:manualLayout>
          <c:xMode val="edge"/>
          <c:yMode val="edge"/>
          <c:x val="0.1091526684164479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235104986876642"/>
          <c:y val="0.14393518518518519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C-4ECE-B97A-1E28976A1474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C-4ECE-B97A-1E28976A14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Univ'!$B$35:$B$36</c:f>
              <c:strCache>
                <c:ptCount val="2"/>
                <c:pt idx="0">
                  <c:v>FUNCIONARIOS DE CARRERA</c:v>
                </c:pt>
                <c:pt idx="1">
                  <c:v>F. INTERINOS EN VACANTE</c:v>
                </c:pt>
              </c:strCache>
            </c:strRef>
          </c:cat>
          <c:val>
            <c:numRef>
              <c:f>'GRÁFICOS Docentes No Univ'!$E$35:$E$36</c:f>
              <c:numCache>
                <c:formatCode>0%</c:formatCode>
                <c:ptCount val="2"/>
                <c:pt idx="0">
                  <c:v>0.70824135393671817</c:v>
                </c:pt>
                <c:pt idx="1">
                  <c:v>0.29175864606328183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6C-4ECE-B97A-1E28976A1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518810148731"/>
          <c:y val="0.40950750947798192"/>
          <c:w val="0.40388145231846018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95000"/>
                    <a:lumOff val="5000"/>
                  </a:schemeClr>
                </a:solidFill>
              </a:rPr>
              <a:t>TEMPORALIDAD ESTRUCTURAL*</a:t>
            </a:r>
            <a:r>
              <a:rPr lang="es-ES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P. LABORAL</a:t>
            </a:r>
            <a:endParaRPr lang="es-ES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218503937007877E-2"/>
          <c:y val="0.15782407407407409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03-4F30-BDC5-B784B38B8BBB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03-4F30-BDC5-B784B38B8B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Docentes No Univ'!$H$35:$H$36</c:f>
              <c:strCache>
                <c:ptCount val="2"/>
                <c:pt idx="0">
                  <c:v>P. LABORAL FIJO</c:v>
                </c:pt>
                <c:pt idx="1">
                  <c:v>P. LABORAL TEMPORAL EN VACANTE</c:v>
                </c:pt>
              </c:strCache>
            </c:strRef>
          </c:cat>
          <c:val>
            <c:numRef>
              <c:f>'GRÁFICOS Docentes No Univ'!$J$35:$J$36</c:f>
              <c:numCache>
                <c:formatCode>0%</c:formatCode>
                <c:ptCount val="2"/>
                <c:pt idx="0">
                  <c:v>0.87234042553191493</c:v>
                </c:pt>
                <c:pt idx="1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03-4F30-BDC5-B784B38B8B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5203412073491"/>
          <c:y val="0.40950750947798192"/>
          <c:w val="0.38281299212598424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FIJO Y TEMPORAL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450043744531934"/>
          <c:y val="0.20351560221638962"/>
          <c:w val="0.44214238845144355"/>
          <c:h val="0.73690398075240593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6-4487-9428-B44D0411C232}"/>
              </c:ext>
            </c:extLst>
          </c:dPt>
          <c:dPt>
            <c:idx val="1"/>
            <c:bubble3D val="0"/>
            <c:explosion val="3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6-4487-9428-B44D0411C2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ADMINISTRACIÓN CCAA'!$B$19:$B$20</c:f>
              <c:numCache>
                <c:formatCode>0%</c:formatCode>
                <c:ptCount val="2"/>
                <c:pt idx="0">
                  <c:v>0.4581397467431903</c:v>
                </c:pt>
                <c:pt idx="1">
                  <c:v>0.54186025325680964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96-4487-9428-B44D0411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ysClr val="windowText" lastClr="000000"/>
                </a:solidFill>
              </a:rPr>
              <a:t>TEMPORALES EN VACANTES Y SUSTITUCIONES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17338360192519"/>
          <c:y val="0.14775099239106246"/>
          <c:w val="0.42784485389900767"/>
          <c:h val="0.78804323319480829"/>
        </c:manualLayout>
      </c:layout>
      <c:pieChart>
        <c:varyColors val="1"/>
        <c:ser>
          <c:idx val="0"/>
          <c:order val="0"/>
          <c:spPr>
            <a:solidFill>
              <a:srgbClr val="CC66FF"/>
            </a:solidFill>
          </c:spPr>
          <c:explosion val="6"/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21-4FE4-AC25-3B0F54F2EAD7}"/>
              </c:ext>
            </c:extLst>
          </c:dPt>
          <c:dPt>
            <c:idx val="1"/>
            <c:bubble3D val="0"/>
            <c:explosion val="0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21-4FE4-AC25-3B0F54F2E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CCAA'!$H$18:$H$19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ADMINISTRACIÓN CCAA'!$I$18:$I$19</c:f>
              <c:numCache>
                <c:formatCode>0%</c:formatCode>
                <c:ptCount val="2"/>
                <c:pt idx="0">
                  <c:v>0.6982178883658372</c:v>
                </c:pt>
                <c:pt idx="1">
                  <c:v>0.30178211163416274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1-4FE4-AC25-3B0F54F2EAD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316150377744937"/>
          <c:y val="0.41530711394205805"/>
          <c:w val="0.38179424598889095"/>
          <c:h val="0.2898771020580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FUNCIONARIO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27-430B-AE4A-FDDDC32CAA3A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27-430B-AE4A-FDDDC32CAA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CCAA'!$B$34:$B$35</c:f>
              <c:strCache>
                <c:ptCount val="2"/>
                <c:pt idx="0">
                  <c:v>FUNCIONARIOS DE CARRERA</c:v>
                </c:pt>
                <c:pt idx="1">
                  <c:v>INTERINOS EN VACANTE</c:v>
                </c:pt>
              </c:strCache>
            </c:strRef>
          </c:cat>
          <c:val>
            <c:numRef>
              <c:f>'GRÁFICOS ADMINISTRACIÓN CCAA'!$D$34:$D$35</c:f>
              <c:numCache>
                <c:formatCode>0%</c:formatCode>
                <c:ptCount val="2"/>
                <c:pt idx="0">
                  <c:v>0.59146341463414631</c:v>
                </c:pt>
                <c:pt idx="1">
                  <c:v>0.40853658536585363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7-430B-AE4A-FDDDC32CAA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LABORAL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629476300554058E-2"/>
          <c:y val="0.16708333333333336"/>
          <c:w val="0.42524695730414513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7-4747-9014-9F3231582E43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7-4747-9014-9F3231582E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ADMINISTRACIÓN CCAA'!$H$33:$H$34</c:f>
              <c:strCache>
                <c:ptCount val="2"/>
                <c:pt idx="0">
                  <c:v>LABORALES FIJOS</c:v>
                </c:pt>
                <c:pt idx="1">
                  <c:v>LAB. TEMPORALES EN VACANTE</c:v>
                </c:pt>
              </c:strCache>
            </c:strRef>
          </c:cat>
          <c:val>
            <c:numRef>
              <c:f>'GRÁFICOS ADMINISTRACIÓN CCAA'!$J$33:$J$34</c:f>
              <c:numCache>
                <c:formatCode>0%</c:formatCode>
                <c:ptCount val="2"/>
                <c:pt idx="0">
                  <c:v>0.5193756727664155</c:v>
                </c:pt>
                <c:pt idx="1">
                  <c:v>0.4806243272335845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E7-4747-9014-9F3231582E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HOMBRES</a:t>
            </a:r>
            <a:r>
              <a:rPr lang="en-US" baseline="0">
                <a:solidFill>
                  <a:sysClr val="windowText" lastClr="000000"/>
                </a:solidFill>
              </a:rPr>
              <a:t> Y MUJERES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673884514435707E-2"/>
          <c:y val="0.19949644047454504"/>
          <c:w val="0.47212270341207346"/>
          <c:h val="0.78719285622332547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3-4443-9D7D-6347E1C710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3-4443-9D7D-6347E1C710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Justicia'!$A$4:$B$4</c:f>
              <c:strCache>
                <c:ptCount val="2"/>
                <c:pt idx="0">
                  <c:v>HOMBRES</c:v>
                </c:pt>
                <c:pt idx="1">
                  <c:v>MUJERES </c:v>
                </c:pt>
              </c:strCache>
            </c:strRef>
          </c:cat>
          <c:val>
            <c:numRef>
              <c:f>'GRÁFICOS Justicia'!$A$6:$B$6</c:f>
              <c:numCache>
                <c:formatCode>0%</c:formatCode>
                <c:ptCount val="2"/>
                <c:pt idx="0">
                  <c:v>0.24140256237356708</c:v>
                </c:pt>
                <c:pt idx="1">
                  <c:v>0.74443695212407279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53-4443-9D7D-6347E1C710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17563429571318"/>
          <c:y val="0.45449001166520853"/>
          <c:w val="0.18737992125984251"/>
          <c:h val="0.17476961213181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</a:t>
            </a:r>
            <a:r>
              <a:rPr lang="es-ES">
                <a:solidFill>
                  <a:sysClr val="windowText" lastClr="000000"/>
                </a:solidFill>
              </a:rPr>
              <a:t>FUNCIONARIO</a:t>
            </a:r>
            <a:r>
              <a:rPr lang="es-ES" baseline="0">
                <a:solidFill>
                  <a:sysClr val="windowText" lastClr="000000"/>
                </a:solidFill>
              </a:rPr>
              <a:t> Y L</a:t>
            </a:r>
            <a:r>
              <a:rPr lang="es-ES">
                <a:solidFill>
                  <a:sysClr val="windowText" lastClr="000000"/>
                </a:solidFill>
              </a:rPr>
              <a:t>ABORAL</a:t>
            </a:r>
          </a:p>
        </c:rich>
      </c:tx>
      <c:layout>
        <c:manualLayout>
          <c:xMode val="edge"/>
          <c:yMode val="edge"/>
          <c:x val="0.16834711286089238"/>
          <c:y val="1.90915451679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768963254593176"/>
          <c:y val="0.15094292173620205"/>
          <c:w val="0.4601297228148159"/>
          <c:h val="0.7671497387343422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DA-4EBE-9415-B7CB49BA7DAE}"/>
              </c:ext>
            </c:extLst>
          </c:dPt>
          <c:dPt>
            <c:idx val="1"/>
            <c:bubble3D val="0"/>
            <c:explosion val="3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DA-4EBE-9415-B7CB49BA7D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Justicia'!$I$4:$I$5</c:f>
              <c:strCache>
                <c:ptCount val="2"/>
                <c:pt idx="0">
                  <c:v>PERSONAL FUNCIONARIO</c:v>
                </c:pt>
                <c:pt idx="1">
                  <c:v>PERSONAL LABORAL</c:v>
                </c:pt>
              </c:strCache>
            </c:strRef>
          </c:cat>
          <c:val>
            <c:numRef>
              <c:f>'GRÁFICOS Justicia'!$K$4:$K$5</c:f>
              <c:numCache>
                <c:formatCode>0%</c:formatCode>
                <c:ptCount val="2"/>
                <c:pt idx="0">
                  <c:v>0.8898768809849521</c:v>
                </c:pt>
                <c:pt idx="1">
                  <c:v>0.11012311901504789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A-4EBE-9415-B7CB49BA7D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379681432857113"/>
          <c:y val="0.41046565628447562"/>
          <c:w val="0.37397084645979922"/>
          <c:h val="0.36265147012455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FIJO Y PERSONAL TEMPORAL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450043744531934"/>
          <c:y val="0.22666375036453776"/>
          <c:w val="0.42825349956255465"/>
          <c:h val="0.71375583260425768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22-437F-9645-08EC91DB2BBD}"/>
              </c:ext>
            </c:extLst>
          </c:dPt>
          <c:dPt>
            <c:idx val="1"/>
            <c:bubble3D val="0"/>
            <c:spPr>
              <a:solidFill>
                <a:srgbClr val="F06C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22-437F-9645-08EC91DB2B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Justicia'!$A$21:$A$22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Justicia'!$C$21:$C$22</c:f>
              <c:numCache>
                <c:formatCode>0%</c:formatCode>
                <c:ptCount val="2"/>
                <c:pt idx="0">
                  <c:v>0.72503419972640215</c:v>
                </c:pt>
                <c:pt idx="1">
                  <c:v>0.27496580027359779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2-437F-9645-08EC91DB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417421</xdr:rowOff>
    </xdr:from>
    <xdr:to>
      <xdr:col>6</xdr:col>
      <xdr:colOff>201706</xdr:colOff>
      <xdr:row>14</xdr:row>
      <xdr:rowOff>125507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411255</xdr:colOff>
      <xdr:row>0</xdr:row>
      <xdr:rowOff>426946</xdr:rowOff>
    </xdr:from>
    <xdr:to>
      <xdr:col>11</xdr:col>
      <xdr:colOff>586066</xdr:colOff>
      <xdr:row>14</xdr:row>
      <xdr:rowOff>146238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15</xdr:row>
      <xdr:rowOff>102534</xdr:rowOff>
    </xdr:from>
    <xdr:to>
      <xdr:col>6</xdr:col>
      <xdr:colOff>212912</xdr:colOff>
      <xdr:row>30</xdr:row>
      <xdr:rowOff>11767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397249</xdr:colOff>
      <xdr:row>15</xdr:row>
      <xdr:rowOff>85164</xdr:rowOff>
    </xdr:from>
    <xdr:to>
      <xdr:col>11</xdr:col>
      <xdr:colOff>542925</xdr:colOff>
      <xdr:row>29</xdr:row>
      <xdr:rowOff>168088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30</xdr:row>
      <xdr:rowOff>135032</xdr:rowOff>
    </xdr:from>
    <xdr:to>
      <xdr:col>6</xdr:col>
      <xdr:colOff>246529</xdr:colOff>
      <xdr:row>45</xdr:row>
      <xdr:rowOff>20732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420220</xdr:colOff>
      <xdr:row>30</xdr:row>
      <xdr:rowOff>112617</xdr:rowOff>
    </xdr:from>
    <xdr:to>
      <xdr:col>11</xdr:col>
      <xdr:colOff>593911</xdr:colOff>
      <xdr:row>44</xdr:row>
      <xdr:rowOff>188817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124946</xdr:rowOff>
    </xdr:from>
    <xdr:to>
      <xdr:col>6</xdr:col>
      <xdr:colOff>95250</xdr:colOff>
      <xdr:row>16</xdr:row>
      <xdr:rowOff>143996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221595</xdr:colOff>
      <xdr:row>2</xdr:row>
      <xdr:rowOff>132791</xdr:rowOff>
    </xdr:from>
    <xdr:to>
      <xdr:col>10</xdr:col>
      <xdr:colOff>657225</xdr:colOff>
      <xdr:row>16</xdr:row>
      <xdr:rowOff>153521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17</xdr:row>
      <xdr:rowOff>92449</xdr:rowOff>
    </xdr:from>
    <xdr:to>
      <xdr:col>6</xdr:col>
      <xdr:colOff>114300</xdr:colOff>
      <xdr:row>31</xdr:row>
      <xdr:rowOff>168649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235884</xdr:colOff>
      <xdr:row>17</xdr:row>
      <xdr:rowOff>114301</xdr:rowOff>
    </xdr:from>
    <xdr:to>
      <xdr:col>10</xdr:col>
      <xdr:colOff>685799</xdr:colOff>
      <xdr:row>32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180975</xdr:rowOff>
    </xdr:from>
    <xdr:to>
      <xdr:col>6</xdr:col>
      <xdr:colOff>56030</xdr:colOff>
      <xdr:row>47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216834</xdr:colOff>
      <xdr:row>32</xdr:row>
      <xdr:rowOff>179295</xdr:rowOff>
    </xdr:from>
    <xdr:to>
      <xdr:col>10</xdr:col>
      <xdr:colOff>681878</xdr:colOff>
      <xdr:row>47</xdr:row>
      <xdr:rowOff>64995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6</xdr:col>
      <xdr:colOff>0</xdr:colOff>
      <xdr:row>17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109537</xdr:colOff>
      <xdr:row>2</xdr:row>
      <xdr:rowOff>142875</xdr:rowOff>
    </xdr:from>
    <xdr:to>
      <xdr:col>11</xdr:col>
      <xdr:colOff>538162</xdr:colOff>
      <xdr:row>17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133350</xdr:rowOff>
    </xdr:from>
    <xdr:to>
      <xdr:col>6</xdr:col>
      <xdr:colOff>0</xdr:colOff>
      <xdr:row>32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119062</xdr:colOff>
      <xdr:row>17</xdr:row>
      <xdr:rowOff>142875</xdr:rowOff>
    </xdr:from>
    <xdr:to>
      <xdr:col>11</xdr:col>
      <xdr:colOff>547687</xdr:colOff>
      <xdr:row>32</xdr:row>
      <xdr:rowOff>28575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160245</xdr:rowOff>
    </xdr:from>
    <xdr:to>
      <xdr:col>6</xdr:col>
      <xdr:colOff>0</xdr:colOff>
      <xdr:row>47</xdr:row>
      <xdr:rowOff>45945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127187</xdr:colOff>
      <xdr:row>32</xdr:row>
      <xdr:rowOff>135033</xdr:rowOff>
    </xdr:from>
    <xdr:to>
      <xdr:col>11</xdr:col>
      <xdr:colOff>553010</xdr:colOff>
      <xdr:row>47</xdr:row>
      <xdr:rowOff>20733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6</xdr:col>
      <xdr:colOff>0</xdr:colOff>
      <xdr:row>17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</xdr:row>
      <xdr:rowOff>161925</xdr:rowOff>
    </xdr:from>
    <xdr:to>
      <xdr:col>11</xdr:col>
      <xdr:colOff>581025</xdr:colOff>
      <xdr:row>17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133350</xdr:rowOff>
    </xdr:from>
    <xdr:to>
      <xdr:col>6</xdr:col>
      <xdr:colOff>0</xdr:colOff>
      <xdr:row>32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157162</xdr:colOff>
      <xdr:row>17</xdr:row>
      <xdr:rowOff>123825</xdr:rowOff>
    </xdr:from>
    <xdr:to>
      <xdr:col>11</xdr:col>
      <xdr:colOff>585787</xdr:colOff>
      <xdr:row>32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6</xdr:col>
      <xdr:colOff>0</xdr:colOff>
      <xdr:row>47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138112</xdr:colOff>
      <xdr:row>33</xdr:row>
      <xdr:rowOff>0</xdr:rowOff>
    </xdr:from>
    <xdr:to>
      <xdr:col>11</xdr:col>
      <xdr:colOff>566737</xdr:colOff>
      <xdr:row>47</xdr:row>
      <xdr:rowOff>76200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0"/>
  <sheetViews>
    <sheetView topLeftCell="A10" zoomScale="115" zoomScaleNormal="115" workbookViewId="0">
      <selection activeCell="D32" sqref="D32"/>
    </sheetView>
  </sheetViews>
  <sheetFormatPr baseColWidth="10" defaultRowHeight="15" x14ac:dyDescent="0.25"/>
  <cols>
    <col min="1" max="1" width="5.42578125" style="15" customWidth="1"/>
    <col min="2" max="2" width="24.7109375" style="16" customWidth="1"/>
    <col min="3" max="3" width="10.7109375" style="16" customWidth="1"/>
    <col min="4" max="4" width="16.140625" style="16" customWidth="1"/>
    <col min="5" max="5" width="14.140625" style="16" customWidth="1"/>
    <col min="6" max="6" width="9.42578125" style="16" customWidth="1"/>
    <col min="7" max="7" width="25.140625" style="16" customWidth="1"/>
    <col min="8" max="8" width="11.42578125" style="16"/>
    <col min="9" max="9" width="22" style="16" customWidth="1"/>
    <col min="10" max="10" width="13.85546875" style="16" customWidth="1"/>
    <col min="11" max="26" width="11.42578125" style="15"/>
    <col min="27" max="16384" width="11.42578125" style="16"/>
  </cols>
  <sheetData>
    <row r="1" spans="2:10" ht="45" customHeight="1" x14ac:dyDescent="0.25">
      <c r="B1" s="136" t="s">
        <v>52</v>
      </c>
      <c r="C1" s="136"/>
      <c r="D1" s="136"/>
      <c r="E1" s="136"/>
      <c r="F1" s="136"/>
      <c r="G1" s="136"/>
      <c r="H1" s="136"/>
      <c r="I1" s="136"/>
      <c r="J1" s="136"/>
    </row>
    <row r="2" spans="2:10" ht="43.5" customHeight="1" x14ac:dyDescent="0.25">
      <c r="B2" s="137" t="s">
        <v>49</v>
      </c>
      <c r="C2" s="137"/>
      <c r="D2" s="137"/>
      <c r="E2" s="137"/>
      <c r="F2" s="15"/>
      <c r="G2" s="132" t="s">
        <v>80</v>
      </c>
      <c r="H2" s="132"/>
      <c r="I2" s="132"/>
      <c r="J2" s="132"/>
    </row>
    <row r="3" spans="2:10" ht="33" customHeight="1" x14ac:dyDescent="0.25">
      <c r="B3" s="130" t="s">
        <v>0</v>
      </c>
      <c r="C3" s="135">
        <f>E3+E4</f>
        <v>4287</v>
      </c>
      <c r="D3" s="17" t="s">
        <v>19</v>
      </c>
      <c r="E3" s="18">
        <v>2134</v>
      </c>
      <c r="F3" s="15"/>
      <c r="G3" s="133" t="s">
        <v>0</v>
      </c>
      <c r="H3" s="134">
        <f>J3+J4</f>
        <v>22</v>
      </c>
      <c r="I3" s="19" t="s">
        <v>19</v>
      </c>
      <c r="J3" s="20">
        <v>17</v>
      </c>
    </row>
    <row r="4" spans="2:10" ht="33" customHeight="1" x14ac:dyDescent="0.25">
      <c r="B4" s="130"/>
      <c r="C4" s="135"/>
      <c r="D4" s="18" t="s">
        <v>58</v>
      </c>
      <c r="E4" s="18">
        <v>2153</v>
      </c>
      <c r="F4" s="15"/>
      <c r="G4" s="133"/>
      <c r="H4" s="134"/>
      <c r="I4" s="20" t="s">
        <v>58</v>
      </c>
      <c r="J4" s="20">
        <v>5</v>
      </c>
    </row>
    <row r="5" spans="2:10" ht="33" customHeight="1" x14ac:dyDescent="0.25">
      <c r="B5" s="130" t="s">
        <v>5</v>
      </c>
      <c r="C5" s="135">
        <f>E5+E6</f>
        <v>6690</v>
      </c>
      <c r="D5" s="18" t="s">
        <v>6</v>
      </c>
      <c r="E5" s="18">
        <v>2895</v>
      </c>
      <c r="F5" s="15"/>
      <c r="G5" s="133" t="s">
        <v>59</v>
      </c>
      <c r="H5" s="134">
        <f>J5+J6</f>
        <v>18631</v>
      </c>
      <c r="I5" s="19" t="s">
        <v>6</v>
      </c>
      <c r="J5" s="20">
        <v>7231</v>
      </c>
    </row>
    <row r="6" spans="2:10" ht="33" customHeight="1" x14ac:dyDescent="0.25">
      <c r="B6" s="130"/>
      <c r="C6" s="135"/>
      <c r="D6" s="18" t="s">
        <v>54</v>
      </c>
      <c r="E6" s="18">
        <v>3795</v>
      </c>
      <c r="F6" s="15"/>
      <c r="G6" s="133"/>
      <c r="H6" s="134"/>
      <c r="I6" s="20" t="s">
        <v>54</v>
      </c>
      <c r="J6" s="20">
        <v>11400</v>
      </c>
    </row>
    <row r="7" spans="2:10" ht="28.5" customHeight="1" x14ac:dyDescent="0.25">
      <c r="B7" s="130" t="s">
        <v>15</v>
      </c>
      <c r="C7" s="130"/>
      <c r="D7" s="130"/>
      <c r="E7" s="18">
        <v>50</v>
      </c>
      <c r="F7" s="15"/>
      <c r="G7" s="140" t="s">
        <v>5</v>
      </c>
      <c r="H7" s="140">
        <f>J7+J8</f>
        <v>1230</v>
      </c>
      <c r="I7" s="20" t="s">
        <v>6</v>
      </c>
      <c r="J7" s="21">
        <v>231</v>
      </c>
    </row>
    <row r="8" spans="2:10" ht="38.25" customHeight="1" x14ac:dyDescent="0.25">
      <c r="B8" s="131" t="s">
        <v>21</v>
      </c>
      <c r="C8" s="131"/>
      <c r="D8" s="131"/>
      <c r="E8" s="22">
        <f>C3+C5+E7</f>
        <v>11027</v>
      </c>
      <c r="F8" s="15"/>
      <c r="G8" s="141"/>
      <c r="H8" s="141"/>
      <c r="I8" s="20" t="s">
        <v>54</v>
      </c>
      <c r="J8" s="21">
        <v>999</v>
      </c>
    </row>
    <row r="9" spans="2:10" ht="31.5" customHeight="1" x14ac:dyDescent="0.25">
      <c r="B9" s="15"/>
      <c r="C9" s="15"/>
      <c r="D9" s="15"/>
      <c r="E9" s="15"/>
      <c r="F9" s="15"/>
      <c r="G9" s="144" t="s">
        <v>16</v>
      </c>
      <c r="H9" s="144"/>
      <c r="I9" s="144"/>
      <c r="J9" s="23">
        <f>SUM(J3:J8)</f>
        <v>19883</v>
      </c>
    </row>
    <row r="10" spans="2:10" ht="30" customHeight="1" x14ac:dyDescent="0.25">
      <c r="B10" s="15"/>
      <c r="C10" s="15"/>
      <c r="D10" s="15"/>
      <c r="E10" s="15"/>
      <c r="F10" s="15"/>
      <c r="G10" s="15"/>
      <c r="H10" s="15"/>
      <c r="I10" s="15"/>
      <c r="J10" s="15"/>
    </row>
    <row r="11" spans="2:10" s="15" customFormat="1" ht="31.5" customHeight="1" x14ac:dyDescent="0.25">
      <c r="B11" s="138" t="s">
        <v>50</v>
      </c>
      <c r="C11" s="138"/>
      <c r="D11" s="138"/>
      <c r="E11" s="138"/>
      <c r="G11" s="145" t="s">
        <v>84</v>
      </c>
      <c r="H11" s="145"/>
      <c r="I11" s="145"/>
      <c r="J11" s="145"/>
    </row>
    <row r="12" spans="2:10" s="15" customFormat="1" ht="36" customHeight="1" x14ac:dyDescent="0.25">
      <c r="B12" s="127" t="s">
        <v>0</v>
      </c>
      <c r="C12" s="128">
        <f>E12+E13</f>
        <v>1301</v>
      </c>
      <c r="D12" s="24" t="s">
        <v>19</v>
      </c>
      <c r="E12" s="25">
        <v>967</v>
      </c>
      <c r="G12" s="142" t="s">
        <v>0</v>
      </c>
      <c r="H12" s="143">
        <f>J12+J13</f>
        <v>12521</v>
      </c>
      <c r="I12" s="26" t="s">
        <v>19</v>
      </c>
      <c r="J12" s="27">
        <v>7700</v>
      </c>
    </row>
    <row r="13" spans="2:10" s="15" customFormat="1" ht="36" customHeight="1" x14ac:dyDescent="0.25">
      <c r="B13" s="127"/>
      <c r="C13" s="128"/>
      <c r="D13" s="25" t="s">
        <v>58</v>
      </c>
      <c r="E13" s="25">
        <v>334</v>
      </c>
      <c r="G13" s="142"/>
      <c r="H13" s="143"/>
      <c r="I13" s="27" t="s">
        <v>58</v>
      </c>
      <c r="J13" s="27">
        <v>4821</v>
      </c>
    </row>
    <row r="14" spans="2:10" s="15" customFormat="1" ht="36" customHeight="1" x14ac:dyDescent="0.25">
      <c r="B14" s="127" t="s">
        <v>5</v>
      </c>
      <c r="C14" s="128">
        <f>E14+E15</f>
        <v>161</v>
      </c>
      <c r="D14" s="25" t="s">
        <v>6</v>
      </c>
      <c r="E14" s="25">
        <v>93</v>
      </c>
      <c r="G14" s="142" t="s">
        <v>5</v>
      </c>
      <c r="H14" s="143">
        <f>J14+J15</f>
        <v>218</v>
      </c>
      <c r="I14" s="27" t="s">
        <v>6</v>
      </c>
      <c r="J14" s="27">
        <v>123</v>
      </c>
    </row>
    <row r="15" spans="2:10" s="15" customFormat="1" ht="36" customHeight="1" x14ac:dyDescent="0.25">
      <c r="B15" s="127"/>
      <c r="C15" s="128"/>
      <c r="D15" s="25" t="s">
        <v>54</v>
      </c>
      <c r="E15" s="25">
        <v>68</v>
      </c>
      <c r="G15" s="142"/>
      <c r="H15" s="143"/>
      <c r="I15" s="27" t="s">
        <v>54</v>
      </c>
      <c r="J15" s="27">
        <v>95</v>
      </c>
    </row>
    <row r="16" spans="2:10" s="15" customFormat="1" ht="36" customHeight="1" x14ac:dyDescent="0.25">
      <c r="B16" s="129" t="s">
        <v>21</v>
      </c>
      <c r="C16" s="129"/>
      <c r="D16" s="129"/>
      <c r="E16" s="28">
        <f>SUM(E12:E15)</f>
        <v>1462</v>
      </c>
      <c r="G16" s="139" t="s">
        <v>16</v>
      </c>
      <c r="H16" s="139"/>
      <c r="I16" s="139"/>
      <c r="J16" s="29">
        <f>H12+H14</f>
        <v>12739</v>
      </c>
    </row>
    <row r="17" spans="2:2" s="15" customFormat="1" x14ac:dyDescent="0.25"/>
    <row r="18" spans="2:2" s="15" customFormat="1" ht="19.5" customHeight="1" x14ac:dyDescent="0.25">
      <c r="B18" s="1" t="s">
        <v>81</v>
      </c>
    </row>
    <row r="19" spans="2:2" s="15" customFormat="1" ht="19.5" customHeight="1" x14ac:dyDescent="0.25">
      <c r="B19" s="45" t="s">
        <v>82</v>
      </c>
    </row>
    <row r="20" spans="2:2" s="15" customFormat="1" ht="19.5" customHeight="1" x14ac:dyDescent="0.25">
      <c r="B20" s="45" t="s">
        <v>83</v>
      </c>
    </row>
    <row r="21" spans="2:2" s="15" customFormat="1" x14ac:dyDescent="0.25"/>
    <row r="22" spans="2:2" s="15" customFormat="1" x14ac:dyDescent="0.25"/>
    <row r="23" spans="2:2" s="15" customFormat="1" x14ac:dyDescent="0.25"/>
    <row r="24" spans="2:2" s="15" customFormat="1" x14ac:dyDescent="0.25"/>
    <row r="25" spans="2:2" s="15" customFormat="1" x14ac:dyDescent="0.25"/>
    <row r="26" spans="2:2" s="15" customFormat="1" x14ac:dyDescent="0.25"/>
    <row r="27" spans="2:2" s="15" customFormat="1" x14ac:dyDescent="0.25"/>
    <row r="28" spans="2:2" s="15" customFormat="1" x14ac:dyDescent="0.25"/>
    <row r="29" spans="2:2" s="15" customFormat="1" x14ac:dyDescent="0.25"/>
    <row r="30" spans="2:2" s="15" customFormat="1" x14ac:dyDescent="0.25"/>
    <row r="31" spans="2:2" s="15" customFormat="1" x14ac:dyDescent="0.25"/>
    <row r="32" spans="2:2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pans="2:10" s="15" customFormat="1" x14ac:dyDescent="0.25">
      <c r="B129" s="16"/>
      <c r="C129" s="16"/>
      <c r="D129" s="16"/>
      <c r="E129" s="16"/>
      <c r="G129" s="16"/>
      <c r="H129" s="16"/>
      <c r="I129" s="16"/>
      <c r="J129" s="16"/>
    </row>
    <row r="130" spans="2:10" s="15" customFormat="1" x14ac:dyDescent="0.25">
      <c r="B130" s="16"/>
      <c r="C130" s="16"/>
      <c r="D130" s="16"/>
      <c r="E130" s="16"/>
      <c r="G130" s="16"/>
      <c r="H130" s="16"/>
      <c r="I130" s="16"/>
      <c r="J130" s="16"/>
    </row>
  </sheetData>
  <mergeCells count="28">
    <mergeCell ref="B1:J1"/>
    <mergeCell ref="B2:E2"/>
    <mergeCell ref="B11:E11"/>
    <mergeCell ref="G16:I16"/>
    <mergeCell ref="G7:G8"/>
    <mergeCell ref="H7:H8"/>
    <mergeCell ref="G14:G15"/>
    <mergeCell ref="H14:H15"/>
    <mergeCell ref="G9:I9"/>
    <mergeCell ref="G11:J11"/>
    <mergeCell ref="G12:G13"/>
    <mergeCell ref="H12:H13"/>
    <mergeCell ref="G2:J2"/>
    <mergeCell ref="G3:G4"/>
    <mergeCell ref="H3:H4"/>
    <mergeCell ref="B5:B6"/>
    <mergeCell ref="C5:C6"/>
    <mergeCell ref="B3:B4"/>
    <mergeCell ref="C3:C4"/>
    <mergeCell ref="G5:G6"/>
    <mergeCell ref="H5:H6"/>
    <mergeCell ref="B14:B15"/>
    <mergeCell ref="C14:C15"/>
    <mergeCell ref="B16:D16"/>
    <mergeCell ref="B7:D7"/>
    <mergeCell ref="B8:D8"/>
    <mergeCell ref="B12:B13"/>
    <mergeCell ref="C12:C1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showGridLines="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RowHeight="30.75" customHeight="1" x14ac:dyDescent="0.25"/>
  <cols>
    <col min="1" max="1" width="53" style="84" customWidth="1"/>
    <col min="2" max="5" width="8.140625" style="50" customWidth="1"/>
    <col min="6" max="9" width="7.42578125" style="50" customWidth="1"/>
    <col min="10" max="13" width="8.140625" style="50" customWidth="1"/>
    <col min="14" max="17" width="7.140625" style="50" customWidth="1"/>
    <col min="18" max="21" width="9.140625" style="50" customWidth="1"/>
    <col min="22" max="22" width="21.7109375" style="50" customWidth="1"/>
    <col min="23" max="23" width="9.140625" style="50" customWidth="1"/>
    <col min="24" max="24" width="21" style="50" customWidth="1"/>
    <col min="25" max="33" width="11.42578125" style="49"/>
    <col min="34" max="34" width="11.42578125" style="50"/>
    <col min="35" max="16384" width="11.42578125" style="51"/>
  </cols>
  <sheetData>
    <row r="1" spans="1:34" ht="30.75" customHeight="1" thickBot="1" x14ac:dyDescent="0.3">
      <c r="A1" s="162" t="s">
        <v>86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26"/>
      <c r="X1" s="126"/>
      <c r="AE1" s="50"/>
      <c r="AF1" s="50"/>
      <c r="AG1" s="50"/>
    </row>
    <row r="2" spans="1:34" s="54" customFormat="1" ht="30.75" customHeight="1" x14ac:dyDescent="0.25">
      <c r="A2" s="154" t="s">
        <v>87</v>
      </c>
      <c r="B2" s="148" t="s">
        <v>0</v>
      </c>
      <c r="C2" s="149"/>
      <c r="D2" s="149"/>
      <c r="E2" s="149"/>
      <c r="F2" s="149"/>
      <c r="G2" s="149"/>
      <c r="H2" s="149"/>
      <c r="I2" s="150"/>
      <c r="J2" s="164" t="s">
        <v>5</v>
      </c>
      <c r="K2" s="149"/>
      <c r="L2" s="149"/>
      <c r="M2" s="149"/>
      <c r="N2" s="149"/>
      <c r="O2" s="149"/>
      <c r="P2" s="149"/>
      <c r="Q2" s="150"/>
      <c r="R2" s="155" t="s">
        <v>15</v>
      </c>
      <c r="S2" s="156"/>
      <c r="T2" s="155" t="s">
        <v>35</v>
      </c>
      <c r="U2" s="156"/>
      <c r="V2" s="159" t="s">
        <v>36</v>
      </c>
      <c r="W2" s="52"/>
      <c r="X2" s="52"/>
      <c r="Y2" s="52"/>
      <c r="Z2" s="52"/>
      <c r="AA2" s="52"/>
      <c r="AB2" s="52"/>
      <c r="AC2" s="52"/>
      <c r="AD2" s="52"/>
      <c r="AE2" s="52"/>
      <c r="AF2" s="53"/>
    </row>
    <row r="3" spans="1:34" s="54" customFormat="1" ht="30.75" customHeight="1" x14ac:dyDescent="0.25">
      <c r="A3" s="154"/>
      <c r="B3" s="151" t="s">
        <v>1</v>
      </c>
      <c r="C3" s="152"/>
      <c r="D3" s="152" t="s">
        <v>53</v>
      </c>
      <c r="E3" s="152"/>
      <c r="F3" s="152"/>
      <c r="G3" s="152"/>
      <c r="H3" s="152"/>
      <c r="I3" s="153"/>
      <c r="J3" s="165" t="s">
        <v>6</v>
      </c>
      <c r="K3" s="152"/>
      <c r="L3" s="152" t="s">
        <v>54</v>
      </c>
      <c r="M3" s="152"/>
      <c r="N3" s="152"/>
      <c r="O3" s="152"/>
      <c r="P3" s="152"/>
      <c r="Q3" s="153"/>
      <c r="R3" s="157"/>
      <c r="S3" s="158"/>
      <c r="T3" s="157"/>
      <c r="U3" s="158"/>
      <c r="V3" s="160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34" s="54" customFormat="1" ht="30.75" customHeight="1" x14ac:dyDescent="0.25">
      <c r="A4" s="154"/>
      <c r="B4" s="151"/>
      <c r="C4" s="152"/>
      <c r="D4" s="152" t="s">
        <v>17</v>
      </c>
      <c r="E4" s="152"/>
      <c r="F4" s="146" t="s">
        <v>4</v>
      </c>
      <c r="G4" s="146"/>
      <c r="H4" s="146" t="s">
        <v>55</v>
      </c>
      <c r="I4" s="147"/>
      <c r="J4" s="165"/>
      <c r="K4" s="152"/>
      <c r="L4" s="152" t="s">
        <v>37</v>
      </c>
      <c r="M4" s="152"/>
      <c r="N4" s="146" t="s">
        <v>4</v>
      </c>
      <c r="O4" s="146"/>
      <c r="P4" s="146" t="s">
        <v>55</v>
      </c>
      <c r="Q4" s="147"/>
      <c r="R4" s="157"/>
      <c r="S4" s="158"/>
      <c r="T4" s="157"/>
      <c r="U4" s="158"/>
      <c r="V4" s="160"/>
      <c r="W4" s="52"/>
      <c r="X4" s="52"/>
      <c r="Y4" s="52"/>
      <c r="Z4" s="52"/>
      <c r="AA4" s="52"/>
      <c r="AB4" s="52"/>
      <c r="AC4" s="52"/>
      <c r="AD4" s="52"/>
      <c r="AE4" s="52"/>
      <c r="AF4" s="53"/>
    </row>
    <row r="5" spans="1:34" s="54" customFormat="1" ht="30.75" customHeight="1" x14ac:dyDescent="0.25">
      <c r="A5" s="55"/>
      <c r="B5" s="56" t="s">
        <v>2</v>
      </c>
      <c r="C5" s="57" t="s">
        <v>3</v>
      </c>
      <c r="D5" s="58" t="s">
        <v>2</v>
      </c>
      <c r="E5" s="57" t="s">
        <v>3</v>
      </c>
      <c r="F5" s="59" t="s">
        <v>2</v>
      </c>
      <c r="G5" s="60" t="s">
        <v>3</v>
      </c>
      <c r="H5" s="59" t="s">
        <v>2</v>
      </c>
      <c r="I5" s="61" t="s">
        <v>3</v>
      </c>
      <c r="J5" s="56" t="s">
        <v>2</v>
      </c>
      <c r="K5" s="57" t="s">
        <v>3</v>
      </c>
      <c r="L5" s="58" t="s">
        <v>2</v>
      </c>
      <c r="M5" s="57" t="s">
        <v>3</v>
      </c>
      <c r="N5" s="59" t="s">
        <v>2</v>
      </c>
      <c r="O5" s="60" t="s">
        <v>3</v>
      </c>
      <c r="P5" s="59" t="s">
        <v>2</v>
      </c>
      <c r="Q5" s="61" t="s">
        <v>3</v>
      </c>
      <c r="R5" s="56" t="s">
        <v>2</v>
      </c>
      <c r="S5" s="62" t="s">
        <v>3</v>
      </c>
      <c r="T5" s="56" t="s">
        <v>2</v>
      </c>
      <c r="U5" s="62" t="s">
        <v>3</v>
      </c>
      <c r="V5" s="161"/>
      <c r="W5" s="52"/>
      <c r="X5" s="52"/>
      <c r="Y5" s="52"/>
      <c r="Z5" s="52"/>
      <c r="AA5" s="52"/>
      <c r="AB5" s="52"/>
      <c r="AC5" s="52"/>
      <c r="AD5" s="52"/>
      <c r="AE5" s="52"/>
      <c r="AF5" s="53"/>
    </row>
    <row r="6" spans="1:34" ht="30.75" customHeight="1" x14ac:dyDescent="0.25">
      <c r="A6" s="71" t="s">
        <v>7</v>
      </c>
      <c r="B6" s="63">
        <v>34</v>
      </c>
      <c r="C6" s="64">
        <v>60</v>
      </c>
      <c r="D6" s="65">
        <v>19</v>
      </c>
      <c r="E6" s="64">
        <v>28</v>
      </c>
      <c r="F6" s="66">
        <v>14</v>
      </c>
      <c r="G6" s="67">
        <v>21</v>
      </c>
      <c r="H6" s="66">
        <v>5</v>
      </c>
      <c r="I6" s="68">
        <v>7</v>
      </c>
      <c r="J6" s="63">
        <v>78</v>
      </c>
      <c r="K6" s="64">
        <v>25</v>
      </c>
      <c r="L6" s="65">
        <v>65</v>
      </c>
      <c r="M6" s="64">
        <v>39</v>
      </c>
      <c r="N6" s="66">
        <v>43</v>
      </c>
      <c r="O6" s="67">
        <v>30</v>
      </c>
      <c r="P6" s="66">
        <v>22</v>
      </c>
      <c r="Q6" s="68">
        <v>9</v>
      </c>
      <c r="R6" s="63">
        <v>6</v>
      </c>
      <c r="S6" s="69">
        <v>10</v>
      </c>
      <c r="T6" s="56">
        <v>202</v>
      </c>
      <c r="U6" s="62">
        <v>162</v>
      </c>
      <c r="V6" s="70">
        <f>T6+U6</f>
        <v>364</v>
      </c>
      <c r="W6" s="49"/>
      <c r="X6" s="49"/>
      <c r="AF6" s="50"/>
      <c r="AG6" s="51"/>
      <c r="AH6" s="51"/>
    </row>
    <row r="7" spans="1:34" ht="30.75" customHeight="1" x14ac:dyDescent="0.25">
      <c r="A7" s="71" t="s">
        <v>8</v>
      </c>
      <c r="B7" s="63">
        <v>70</v>
      </c>
      <c r="C7" s="64">
        <v>132</v>
      </c>
      <c r="D7" s="65">
        <v>47</v>
      </c>
      <c r="E7" s="64">
        <v>135</v>
      </c>
      <c r="F7" s="66">
        <v>21</v>
      </c>
      <c r="G7" s="67">
        <v>95</v>
      </c>
      <c r="H7" s="66">
        <v>26</v>
      </c>
      <c r="I7" s="68">
        <v>40</v>
      </c>
      <c r="J7" s="63">
        <v>32</v>
      </c>
      <c r="K7" s="64">
        <v>37</v>
      </c>
      <c r="L7" s="65">
        <v>25</v>
      </c>
      <c r="M7" s="64">
        <v>35</v>
      </c>
      <c r="N7" s="66">
        <v>15</v>
      </c>
      <c r="O7" s="67">
        <v>22</v>
      </c>
      <c r="P7" s="66">
        <v>10</v>
      </c>
      <c r="Q7" s="68">
        <v>13</v>
      </c>
      <c r="R7" s="63">
        <v>1</v>
      </c>
      <c r="S7" s="69">
        <v>2</v>
      </c>
      <c r="T7" s="56">
        <v>175</v>
      </c>
      <c r="U7" s="62">
        <v>341</v>
      </c>
      <c r="V7" s="70">
        <f t="shared" ref="V7:V29" si="0">T7+U7</f>
        <v>516</v>
      </c>
      <c r="W7" s="49"/>
      <c r="X7" s="49"/>
      <c r="AF7" s="50"/>
      <c r="AG7" s="51"/>
      <c r="AH7" s="51"/>
    </row>
    <row r="8" spans="1:34" ht="30.75" customHeight="1" x14ac:dyDescent="0.25">
      <c r="A8" s="71" t="s">
        <v>41</v>
      </c>
      <c r="B8" s="63">
        <v>80</v>
      </c>
      <c r="C8" s="64">
        <v>142</v>
      </c>
      <c r="D8" s="65">
        <v>39</v>
      </c>
      <c r="E8" s="64">
        <v>70</v>
      </c>
      <c r="F8" s="66">
        <v>29</v>
      </c>
      <c r="G8" s="67">
        <v>40</v>
      </c>
      <c r="H8" s="66">
        <v>10</v>
      </c>
      <c r="I8" s="68">
        <v>30</v>
      </c>
      <c r="J8" s="63">
        <v>11</v>
      </c>
      <c r="K8" s="64">
        <v>5</v>
      </c>
      <c r="L8" s="65">
        <v>6</v>
      </c>
      <c r="M8" s="64">
        <v>5</v>
      </c>
      <c r="N8" s="66">
        <v>3</v>
      </c>
      <c r="O8" s="67">
        <v>2</v>
      </c>
      <c r="P8" s="66">
        <v>3</v>
      </c>
      <c r="Q8" s="68">
        <v>3</v>
      </c>
      <c r="R8" s="63">
        <v>2</v>
      </c>
      <c r="S8" s="69">
        <v>2</v>
      </c>
      <c r="T8" s="56">
        <v>138</v>
      </c>
      <c r="U8" s="62">
        <v>224</v>
      </c>
      <c r="V8" s="70">
        <f t="shared" si="0"/>
        <v>362</v>
      </c>
      <c r="W8" s="49"/>
      <c r="X8" s="49"/>
      <c r="AF8" s="50"/>
      <c r="AG8" s="51"/>
      <c r="AH8" s="51"/>
    </row>
    <row r="9" spans="1:34" ht="30.75" customHeight="1" x14ac:dyDescent="0.25">
      <c r="A9" s="71" t="s">
        <v>9</v>
      </c>
      <c r="B9" s="63">
        <v>24</v>
      </c>
      <c r="C9" s="64">
        <v>55</v>
      </c>
      <c r="D9" s="65">
        <v>35</v>
      </c>
      <c r="E9" s="64">
        <v>76</v>
      </c>
      <c r="F9" s="66">
        <v>26</v>
      </c>
      <c r="G9" s="67">
        <v>52</v>
      </c>
      <c r="H9" s="66">
        <v>9</v>
      </c>
      <c r="I9" s="68">
        <v>24</v>
      </c>
      <c r="J9" s="63">
        <v>10</v>
      </c>
      <c r="K9" s="64">
        <v>15</v>
      </c>
      <c r="L9" s="65">
        <v>5</v>
      </c>
      <c r="M9" s="64">
        <v>17</v>
      </c>
      <c r="N9" s="66">
        <v>3</v>
      </c>
      <c r="O9" s="67">
        <v>13</v>
      </c>
      <c r="P9" s="66">
        <v>2</v>
      </c>
      <c r="Q9" s="68">
        <v>4</v>
      </c>
      <c r="R9" s="63">
        <v>1</v>
      </c>
      <c r="S9" s="69">
        <v>3</v>
      </c>
      <c r="T9" s="56">
        <v>75</v>
      </c>
      <c r="U9" s="62">
        <v>166</v>
      </c>
      <c r="V9" s="70">
        <f t="shared" si="0"/>
        <v>241</v>
      </c>
      <c r="W9" s="49"/>
      <c r="X9" s="49"/>
      <c r="AF9" s="50"/>
      <c r="AG9" s="51"/>
      <c r="AH9" s="51"/>
    </row>
    <row r="10" spans="1:34" ht="30.75" customHeight="1" x14ac:dyDescent="0.25">
      <c r="A10" s="71" t="s">
        <v>10</v>
      </c>
      <c r="B10" s="63">
        <v>11</v>
      </c>
      <c r="C10" s="64">
        <v>39</v>
      </c>
      <c r="D10" s="65">
        <v>4</v>
      </c>
      <c r="E10" s="64">
        <v>47</v>
      </c>
      <c r="F10" s="66">
        <v>1</v>
      </c>
      <c r="G10" s="67">
        <v>29</v>
      </c>
      <c r="H10" s="66">
        <v>3</v>
      </c>
      <c r="I10" s="68">
        <v>18</v>
      </c>
      <c r="J10" s="63">
        <v>2</v>
      </c>
      <c r="K10" s="64">
        <v>2</v>
      </c>
      <c r="L10" s="65">
        <v>2</v>
      </c>
      <c r="M10" s="64">
        <v>2</v>
      </c>
      <c r="N10" s="66">
        <v>2</v>
      </c>
      <c r="O10" s="67">
        <v>2</v>
      </c>
      <c r="P10" s="66">
        <v>0</v>
      </c>
      <c r="Q10" s="68">
        <v>0</v>
      </c>
      <c r="R10" s="63">
        <v>1</v>
      </c>
      <c r="S10" s="69">
        <v>2</v>
      </c>
      <c r="T10" s="56">
        <v>20</v>
      </c>
      <c r="U10" s="62">
        <v>92</v>
      </c>
      <c r="V10" s="70">
        <f t="shared" si="0"/>
        <v>112</v>
      </c>
      <c r="W10" s="49"/>
      <c r="X10" s="49"/>
      <c r="AF10" s="50"/>
      <c r="AG10" s="51"/>
      <c r="AH10" s="51"/>
    </row>
    <row r="11" spans="1:34" ht="30.75" customHeight="1" x14ac:dyDescent="0.25">
      <c r="A11" s="71" t="s">
        <v>11</v>
      </c>
      <c r="B11" s="63">
        <v>62</v>
      </c>
      <c r="C11" s="64">
        <v>100</v>
      </c>
      <c r="D11" s="65">
        <v>32</v>
      </c>
      <c r="E11" s="64">
        <v>98</v>
      </c>
      <c r="F11" s="66">
        <v>23</v>
      </c>
      <c r="G11" s="67">
        <v>72</v>
      </c>
      <c r="H11" s="66">
        <v>9</v>
      </c>
      <c r="I11" s="68">
        <v>26</v>
      </c>
      <c r="J11" s="63">
        <v>12</v>
      </c>
      <c r="K11" s="64">
        <v>40</v>
      </c>
      <c r="L11" s="65">
        <v>3</v>
      </c>
      <c r="M11" s="64">
        <v>19</v>
      </c>
      <c r="N11" s="66">
        <v>2</v>
      </c>
      <c r="O11" s="67">
        <v>10</v>
      </c>
      <c r="P11" s="66">
        <v>1</v>
      </c>
      <c r="Q11" s="68">
        <v>9</v>
      </c>
      <c r="R11" s="63">
        <v>1</v>
      </c>
      <c r="S11" s="69">
        <v>2</v>
      </c>
      <c r="T11" s="56">
        <v>110</v>
      </c>
      <c r="U11" s="62">
        <v>259</v>
      </c>
      <c r="V11" s="70">
        <f t="shared" si="0"/>
        <v>369</v>
      </c>
      <c r="W11" s="49"/>
      <c r="X11" s="49"/>
      <c r="AF11" s="50"/>
      <c r="AG11" s="51"/>
      <c r="AH11" s="51"/>
    </row>
    <row r="12" spans="1:34" ht="30.75" customHeight="1" x14ac:dyDescent="0.25">
      <c r="A12" s="71" t="s">
        <v>12</v>
      </c>
      <c r="B12" s="63">
        <v>77</v>
      </c>
      <c r="C12" s="64">
        <v>189</v>
      </c>
      <c r="D12" s="65">
        <v>52</v>
      </c>
      <c r="E12" s="64">
        <v>208</v>
      </c>
      <c r="F12" s="66">
        <v>37</v>
      </c>
      <c r="G12" s="67">
        <v>157</v>
      </c>
      <c r="H12" s="66">
        <v>15</v>
      </c>
      <c r="I12" s="68">
        <v>51</v>
      </c>
      <c r="J12" s="63">
        <v>103</v>
      </c>
      <c r="K12" s="64">
        <v>311</v>
      </c>
      <c r="L12" s="65">
        <v>166</v>
      </c>
      <c r="M12" s="64">
        <v>501</v>
      </c>
      <c r="N12" s="66">
        <v>129</v>
      </c>
      <c r="O12" s="67">
        <v>396</v>
      </c>
      <c r="P12" s="66">
        <v>37</v>
      </c>
      <c r="Q12" s="68">
        <v>105</v>
      </c>
      <c r="R12" s="63">
        <v>1</v>
      </c>
      <c r="S12" s="69">
        <v>2</v>
      </c>
      <c r="T12" s="56">
        <v>399</v>
      </c>
      <c r="U12" s="62">
        <v>1211</v>
      </c>
      <c r="V12" s="70">
        <f t="shared" si="0"/>
        <v>1610</v>
      </c>
      <c r="W12" s="49"/>
      <c r="X12" s="49"/>
      <c r="AF12" s="50"/>
      <c r="AG12" s="51"/>
      <c r="AH12" s="51"/>
    </row>
    <row r="13" spans="1:34" ht="30.75" customHeight="1" x14ac:dyDescent="0.25">
      <c r="A13" s="71" t="s">
        <v>42</v>
      </c>
      <c r="B13" s="63">
        <v>59</v>
      </c>
      <c r="C13" s="64">
        <v>52</v>
      </c>
      <c r="D13" s="65">
        <v>59</v>
      </c>
      <c r="E13" s="64">
        <v>74</v>
      </c>
      <c r="F13" s="66">
        <v>32</v>
      </c>
      <c r="G13" s="67">
        <v>48</v>
      </c>
      <c r="H13" s="66">
        <v>27</v>
      </c>
      <c r="I13" s="68">
        <v>26</v>
      </c>
      <c r="J13" s="63">
        <v>4</v>
      </c>
      <c r="K13" s="64">
        <v>3</v>
      </c>
      <c r="L13" s="65">
        <v>2</v>
      </c>
      <c r="M13" s="64">
        <v>3</v>
      </c>
      <c r="N13" s="66">
        <v>1</v>
      </c>
      <c r="O13" s="67">
        <v>2</v>
      </c>
      <c r="P13" s="66">
        <v>1</v>
      </c>
      <c r="Q13" s="68">
        <v>1</v>
      </c>
      <c r="R13" s="63">
        <v>4</v>
      </c>
      <c r="S13" s="69">
        <v>0</v>
      </c>
      <c r="T13" s="56">
        <v>128</v>
      </c>
      <c r="U13" s="62">
        <v>132</v>
      </c>
      <c r="V13" s="70">
        <f t="shared" si="0"/>
        <v>260</v>
      </c>
      <c r="W13" s="49"/>
      <c r="X13" s="49"/>
      <c r="AF13" s="50"/>
      <c r="AG13" s="51"/>
      <c r="AH13" s="51"/>
    </row>
    <row r="14" spans="1:34" ht="30.75" customHeight="1" x14ac:dyDescent="0.25">
      <c r="A14" s="71" t="s">
        <v>43</v>
      </c>
      <c r="B14" s="63">
        <v>228</v>
      </c>
      <c r="C14" s="64">
        <v>64</v>
      </c>
      <c r="D14" s="65">
        <v>115</v>
      </c>
      <c r="E14" s="64">
        <v>84</v>
      </c>
      <c r="F14" s="66">
        <v>85</v>
      </c>
      <c r="G14" s="67">
        <v>62</v>
      </c>
      <c r="H14" s="66">
        <v>30</v>
      </c>
      <c r="I14" s="68">
        <v>22</v>
      </c>
      <c r="J14" s="63">
        <v>180</v>
      </c>
      <c r="K14" s="64">
        <v>5</v>
      </c>
      <c r="L14" s="65">
        <v>137</v>
      </c>
      <c r="M14" s="64">
        <v>16</v>
      </c>
      <c r="N14" s="66">
        <v>113</v>
      </c>
      <c r="O14" s="67">
        <v>11</v>
      </c>
      <c r="P14" s="66">
        <v>24</v>
      </c>
      <c r="Q14" s="68">
        <v>5</v>
      </c>
      <c r="R14" s="63">
        <v>1</v>
      </c>
      <c r="S14" s="69">
        <v>3</v>
      </c>
      <c r="T14" s="56">
        <v>661</v>
      </c>
      <c r="U14" s="62">
        <v>172</v>
      </c>
      <c r="V14" s="70">
        <f t="shared" si="0"/>
        <v>833</v>
      </c>
      <c r="W14" s="49"/>
      <c r="X14" s="49"/>
      <c r="AF14" s="50"/>
      <c r="AG14" s="51"/>
      <c r="AH14" s="51"/>
    </row>
    <row r="15" spans="1:34" ht="30.75" customHeight="1" x14ac:dyDescent="0.25">
      <c r="A15" s="71" t="s">
        <v>13</v>
      </c>
      <c r="B15" s="63">
        <v>115</v>
      </c>
      <c r="C15" s="64">
        <v>117</v>
      </c>
      <c r="D15" s="65">
        <v>75</v>
      </c>
      <c r="E15" s="64">
        <v>153</v>
      </c>
      <c r="F15" s="66">
        <v>48</v>
      </c>
      <c r="G15" s="67">
        <v>108</v>
      </c>
      <c r="H15" s="66">
        <v>27</v>
      </c>
      <c r="I15" s="68">
        <v>45</v>
      </c>
      <c r="J15" s="63">
        <v>23</v>
      </c>
      <c r="K15" s="64">
        <v>21</v>
      </c>
      <c r="L15" s="65">
        <v>20</v>
      </c>
      <c r="M15" s="64">
        <v>23</v>
      </c>
      <c r="N15" s="66">
        <v>15</v>
      </c>
      <c r="O15" s="67">
        <v>17</v>
      </c>
      <c r="P15" s="66">
        <v>5</v>
      </c>
      <c r="Q15" s="68">
        <v>6</v>
      </c>
      <c r="R15" s="63">
        <v>3</v>
      </c>
      <c r="S15" s="69">
        <v>0</v>
      </c>
      <c r="T15" s="56">
        <v>236</v>
      </c>
      <c r="U15" s="62">
        <v>314</v>
      </c>
      <c r="V15" s="70">
        <f t="shared" si="0"/>
        <v>550</v>
      </c>
      <c r="W15" s="49"/>
      <c r="X15" s="49"/>
      <c r="AF15" s="50"/>
      <c r="AG15" s="51"/>
      <c r="AH15" s="51"/>
    </row>
    <row r="16" spans="1:34" ht="30.75" customHeight="1" x14ac:dyDescent="0.25">
      <c r="A16" s="71" t="s">
        <v>14</v>
      </c>
      <c r="B16" s="63">
        <v>16</v>
      </c>
      <c r="C16" s="64">
        <v>64</v>
      </c>
      <c r="D16" s="65">
        <v>41</v>
      </c>
      <c r="E16" s="64">
        <v>203</v>
      </c>
      <c r="F16" s="66">
        <v>29</v>
      </c>
      <c r="G16" s="67">
        <v>146</v>
      </c>
      <c r="H16" s="66">
        <v>12</v>
      </c>
      <c r="I16" s="68">
        <v>57</v>
      </c>
      <c r="J16" s="63">
        <v>87</v>
      </c>
      <c r="K16" s="64">
        <v>418</v>
      </c>
      <c r="L16" s="65">
        <v>103</v>
      </c>
      <c r="M16" s="64">
        <v>506</v>
      </c>
      <c r="N16" s="66">
        <v>60</v>
      </c>
      <c r="O16" s="67">
        <v>331</v>
      </c>
      <c r="P16" s="66">
        <v>43</v>
      </c>
      <c r="Q16" s="68">
        <v>175</v>
      </c>
      <c r="R16" s="63">
        <v>0</v>
      </c>
      <c r="S16" s="69">
        <v>3</v>
      </c>
      <c r="T16" s="56">
        <v>247</v>
      </c>
      <c r="U16" s="62">
        <v>1194</v>
      </c>
      <c r="V16" s="70">
        <f t="shared" si="0"/>
        <v>1441</v>
      </c>
      <c r="W16" s="49"/>
      <c r="X16" s="49"/>
      <c r="AF16" s="50"/>
      <c r="AG16" s="51"/>
      <c r="AH16" s="51"/>
    </row>
    <row r="17" spans="1:34" ht="30.75" customHeight="1" x14ac:dyDescent="0.25">
      <c r="A17" s="71" t="s">
        <v>25</v>
      </c>
      <c r="B17" s="63">
        <v>0</v>
      </c>
      <c r="C17" s="64">
        <v>0</v>
      </c>
      <c r="D17" s="65">
        <v>0</v>
      </c>
      <c r="E17" s="64">
        <v>0</v>
      </c>
      <c r="F17" s="66">
        <v>0</v>
      </c>
      <c r="G17" s="67">
        <v>0</v>
      </c>
      <c r="H17" s="66">
        <v>0</v>
      </c>
      <c r="I17" s="68">
        <v>0</v>
      </c>
      <c r="J17" s="63">
        <v>1</v>
      </c>
      <c r="K17" s="64">
        <v>1</v>
      </c>
      <c r="L17" s="65">
        <v>0</v>
      </c>
      <c r="M17" s="64">
        <v>1</v>
      </c>
      <c r="N17" s="66">
        <v>0</v>
      </c>
      <c r="O17" s="67">
        <v>1</v>
      </c>
      <c r="P17" s="66">
        <v>0</v>
      </c>
      <c r="Q17" s="68">
        <v>0</v>
      </c>
      <c r="R17" s="63">
        <v>0</v>
      </c>
      <c r="S17" s="69">
        <v>0</v>
      </c>
      <c r="T17" s="56">
        <v>1</v>
      </c>
      <c r="U17" s="62">
        <v>2</v>
      </c>
      <c r="V17" s="70">
        <f t="shared" si="0"/>
        <v>3</v>
      </c>
      <c r="W17" s="49"/>
      <c r="X17" s="49"/>
      <c r="AF17" s="50"/>
      <c r="AG17" s="51"/>
      <c r="AH17" s="51"/>
    </row>
    <row r="18" spans="1:34" ht="30.75" customHeight="1" x14ac:dyDescent="0.25">
      <c r="A18" s="71" t="s">
        <v>22</v>
      </c>
      <c r="B18" s="63">
        <v>25</v>
      </c>
      <c r="C18" s="64">
        <v>49</v>
      </c>
      <c r="D18" s="65">
        <v>12</v>
      </c>
      <c r="E18" s="64">
        <v>43</v>
      </c>
      <c r="F18" s="66">
        <v>9</v>
      </c>
      <c r="G18" s="67">
        <v>32</v>
      </c>
      <c r="H18" s="66">
        <v>3</v>
      </c>
      <c r="I18" s="68">
        <v>11</v>
      </c>
      <c r="J18" s="63">
        <v>43</v>
      </c>
      <c r="K18" s="64">
        <v>56</v>
      </c>
      <c r="L18" s="65">
        <v>7</v>
      </c>
      <c r="M18" s="64">
        <v>24</v>
      </c>
      <c r="N18" s="66">
        <v>1</v>
      </c>
      <c r="O18" s="67">
        <v>12</v>
      </c>
      <c r="P18" s="66">
        <v>6</v>
      </c>
      <c r="Q18" s="68">
        <v>12</v>
      </c>
      <c r="R18" s="63">
        <v>0</v>
      </c>
      <c r="S18" s="69">
        <v>0</v>
      </c>
      <c r="T18" s="56">
        <v>87</v>
      </c>
      <c r="U18" s="62">
        <v>172</v>
      </c>
      <c r="V18" s="70">
        <f t="shared" si="0"/>
        <v>259</v>
      </c>
      <c r="W18" s="49"/>
      <c r="X18" s="49"/>
      <c r="AF18" s="50"/>
      <c r="AG18" s="51"/>
      <c r="AH18" s="51"/>
    </row>
    <row r="19" spans="1:34" ht="30.75" customHeight="1" x14ac:dyDescent="0.25">
      <c r="A19" s="71" t="s">
        <v>23</v>
      </c>
      <c r="B19" s="63">
        <v>8</v>
      </c>
      <c r="C19" s="64">
        <v>14</v>
      </c>
      <c r="D19" s="65">
        <v>6</v>
      </c>
      <c r="E19" s="64">
        <v>13</v>
      </c>
      <c r="F19" s="66">
        <v>5</v>
      </c>
      <c r="G19" s="67">
        <v>10</v>
      </c>
      <c r="H19" s="66">
        <v>1</v>
      </c>
      <c r="I19" s="68">
        <v>3</v>
      </c>
      <c r="J19" s="63">
        <v>1</v>
      </c>
      <c r="K19" s="64">
        <v>0</v>
      </c>
      <c r="L19" s="65">
        <v>1</v>
      </c>
      <c r="M19" s="64">
        <v>2</v>
      </c>
      <c r="N19" s="66">
        <v>1</v>
      </c>
      <c r="O19" s="67">
        <v>2</v>
      </c>
      <c r="P19" s="66">
        <v>0</v>
      </c>
      <c r="Q19" s="68">
        <v>0</v>
      </c>
      <c r="R19" s="63">
        <v>0</v>
      </c>
      <c r="S19" s="69">
        <v>0</v>
      </c>
      <c r="T19" s="56">
        <v>16</v>
      </c>
      <c r="U19" s="62">
        <v>29</v>
      </c>
      <c r="V19" s="70">
        <f t="shared" si="0"/>
        <v>45</v>
      </c>
      <c r="W19" s="49"/>
      <c r="X19" s="49"/>
      <c r="AF19" s="50"/>
      <c r="AG19" s="51"/>
      <c r="AH19" s="51"/>
    </row>
    <row r="20" spans="1:34" ht="30.75" customHeight="1" x14ac:dyDescent="0.25">
      <c r="A20" s="71" t="s">
        <v>24</v>
      </c>
      <c r="B20" s="63">
        <v>29</v>
      </c>
      <c r="C20" s="64">
        <v>81</v>
      </c>
      <c r="D20" s="65">
        <v>53</v>
      </c>
      <c r="E20" s="64">
        <v>160</v>
      </c>
      <c r="F20" s="66">
        <v>33</v>
      </c>
      <c r="G20" s="67">
        <v>88</v>
      </c>
      <c r="H20" s="66">
        <v>20</v>
      </c>
      <c r="I20" s="68">
        <v>72</v>
      </c>
      <c r="J20" s="63">
        <v>8</v>
      </c>
      <c r="K20" s="64">
        <v>19</v>
      </c>
      <c r="L20" s="65">
        <v>9</v>
      </c>
      <c r="M20" s="64">
        <v>27</v>
      </c>
      <c r="N20" s="66">
        <v>3</v>
      </c>
      <c r="O20" s="67">
        <v>7</v>
      </c>
      <c r="P20" s="66">
        <v>6</v>
      </c>
      <c r="Q20" s="68">
        <v>20</v>
      </c>
      <c r="R20" s="63">
        <v>0</v>
      </c>
      <c r="S20" s="69">
        <v>0</v>
      </c>
      <c r="T20" s="56">
        <v>99</v>
      </c>
      <c r="U20" s="62">
        <v>287</v>
      </c>
      <c r="V20" s="70">
        <f t="shared" si="0"/>
        <v>386</v>
      </c>
      <c r="W20" s="49"/>
      <c r="X20" s="49"/>
      <c r="AF20" s="50"/>
      <c r="AG20" s="51"/>
      <c r="AH20" s="51"/>
    </row>
    <row r="21" spans="1:34" ht="30.75" customHeight="1" x14ac:dyDescent="0.25">
      <c r="A21" s="71" t="s">
        <v>34</v>
      </c>
      <c r="B21" s="63">
        <v>9</v>
      </c>
      <c r="C21" s="64">
        <v>0</v>
      </c>
      <c r="D21" s="65">
        <v>0</v>
      </c>
      <c r="E21" s="64">
        <v>2</v>
      </c>
      <c r="F21" s="66">
        <v>0</v>
      </c>
      <c r="G21" s="67">
        <v>0</v>
      </c>
      <c r="H21" s="66">
        <v>0</v>
      </c>
      <c r="I21" s="68">
        <v>2</v>
      </c>
      <c r="J21" s="63">
        <v>328</v>
      </c>
      <c r="K21" s="64">
        <v>51</v>
      </c>
      <c r="L21" s="65">
        <v>111</v>
      </c>
      <c r="M21" s="64">
        <v>29</v>
      </c>
      <c r="N21" s="66">
        <v>59</v>
      </c>
      <c r="O21" s="67">
        <v>8</v>
      </c>
      <c r="P21" s="66">
        <v>52</v>
      </c>
      <c r="Q21" s="68">
        <v>21</v>
      </c>
      <c r="R21" s="63">
        <v>0</v>
      </c>
      <c r="S21" s="69">
        <v>0</v>
      </c>
      <c r="T21" s="56">
        <v>448</v>
      </c>
      <c r="U21" s="62">
        <v>82</v>
      </c>
      <c r="V21" s="70">
        <f t="shared" si="0"/>
        <v>530</v>
      </c>
      <c r="W21" s="49"/>
      <c r="X21" s="49"/>
      <c r="AF21" s="50"/>
      <c r="AG21" s="51"/>
      <c r="AH21" s="51"/>
    </row>
    <row r="22" spans="1:34" ht="30.75" customHeight="1" x14ac:dyDescent="0.25">
      <c r="A22" s="71" t="s">
        <v>26</v>
      </c>
      <c r="B22" s="63">
        <v>0</v>
      </c>
      <c r="C22" s="64">
        <v>0</v>
      </c>
      <c r="D22" s="65">
        <v>0</v>
      </c>
      <c r="E22" s="64">
        <v>0</v>
      </c>
      <c r="F22" s="66">
        <v>0</v>
      </c>
      <c r="G22" s="67">
        <v>0</v>
      </c>
      <c r="H22" s="66">
        <v>0</v>
      </c>
      <c r="I22" s="68">
        <v>0</v>
      </c>
      <c r="J22" s="63">
        <v>7</v>
      </c>
      <c r="K22" s="64">
        <v>7</v>
      </c>
      <c r="L22" s="65">
        <v>6</v>
      </c>
      <c r="M22" s="64">
        <v>5</v>
      </c>
      <c r="N22" s="66">
        <v>5</v>
      </c>
      <c r="O22" s="67">
        <v>4</v>
      </c>
      <c r="P22" s="66">
        <v>1</v>
      </c>
      <c r="Q22" s="68">
        <v>1</v>
      </c>
      <c r="R22" s="63">
        <v>0</v>
      </c>
      <c r="S22" s="69">
        <v>0</v>
      </c>
      <c r="T22" s="56">
        <v>13</v>
      </c>
      <c r="U22" s="62">
        <v>12</v>
      </c>
      <c r="V22" s="70">
        <f t="shared" si="0"/>
        <v>25</v>
      </c>
      <c r="W22" s="49"/>
      <c r="X22" s="49"/>
      <c r="AF22" s="50"/>
      <c r="AG22" s="51"/>
      <c r="AH22" s="51"/>
    </row>
    <row r="23" spans="1:34" ht="30.75" customHeight="1" x14ac:dyDescent="0.25">
      <c r="A23" s="71" t="s">
        <v>32</v>
      </c>
      <c r="B23" s="63">
        <v>0</v>
      </c>
      <c r="C23" s="64">
        <v>0</v>
      </c>
      <c r="D23" s="65">
        <v>0</v>
      </c>
      <c r="E23" s="64">
        <v>1</v>
      </c>
      <c r="F23" s="66">
        <v>0</v>
      </c>
      <c r="G23" s="67">
        <v>1</v>
      </c>
      <c r="H23" s="66">
        <v>0</v>
      </c>
      <c r="I23" s="68">
        <v>0</v>
      </c>
      <c r="J23" s="63">
        <v>38</v>
      </c>
      <c r="K23" s="64">
        <v>14</v>
      </c>
      <c r="L23" s="65">
        <v>11</v>
      </c>
      <c r="M23" s="64">
        <v>11</v>
      </c>
      <c r="N23" s="66">
        <v>4</v>
      </c>
      <c r="O23" s="67">
        <v>8</v>
      </c>
      <c r="P23" s="66">
        <v>7</v>
      </c>
      <c r="Q23" s="68">
        <v>3</v>
      </c>
      <c r="R23" s="63">
        <v>0</v>
      </c>
      <c r="S23" s="69">
        <v>0</v>
      </c>
      <c r="T23" s="56">
        <v>49</v>
      </c>
      <c r="U23" s="62">
        <v>26</v>
      </c>
      <c r="V23" s="70">
        <f t="shared" si="0"/>
        <v>75</v>
      </c>
      <c r="W23" s="49"/>
      <c r="X23" s="49"/>
      <c r="AF23" s="50"/>
      <c r="AG23" s="51"/>
      <c r="AH23" s="51"/>
    </row>
    <row r="24" spans="1:34" ht="30.75" customHeight="1" x14ac:dyDescent="0.25">
      <c r="A24" s="71" t="s">
        <v>27</v>
      </c>
      <c r="B24" s="63">
        <v>0</v>
      </c>
      <c r="C24" s="64">
        <v>0</v>
      </c>
      <c r="D24" s="65">
        <v>0</v>
      </c>
      <c r="E24" s="64">
        <v>0</v>
      </c>
      <c r="F24" s="66">
        <v>0</v>
      </c>
      <c r="G24" s="67">
        <v>0</v>
      </c>
      <c r="H24" s="66">
        <v>0</v>
      </c>
      <c r="I24" s="68">
        <v>0</v>
      </c>
      <c r="J24" s="63">
        <v>1</v>
      </c>
      <c r="K24" s="64">
        <v>1</v>
      </c>
      <c r="L24" s="65">
        <v>1</v>
      </c>
      <c r="M24" s="64">
        <v>3</v>
      </c>
      <c r="N24" s="66">
        <v>1</v>
      </c>
      <c r="O24" s="67">
        <v>1</v>
      </c>
      <c r="P24" s="66">
        <v>0</v>
      </c>
      <c r="Q24" s="68">
        <v>2</v>
      </c>
      <c r="R24" s="63">
        <v>0</v>
      </c>
      <c r="S24" s="69">
        <v>0</v>
      </c>
      <c r="T24" s="56">
        <v>2</v>
      </c>
      <c r="U24" s="62">
        <v>4</v>
      </c>
      <c r="V24" s="70">
        <f t="shared" si="0"/>
        <v>6</v>
      </c>
      <c r="W24" s="49"/>
      <c r="X24" s="49"/>
      <c r="AF24" s="50"/>
      <c r="AG24" s="51"/>
      <c r="AH24" s="51"/>
    </row>
    <row r="25" spans="1:34" ht="30.75" customHeight="1" x14ac:dyDescent="0.25">
      <c r="A25" s="71" t="s">
        <v>28</v>
      </c>
      <c r="B25" s="63">
        <v>1</v>
      </c>
      <c r="C25" s="64">
        <v>1</v>
      </c>
      <c r="D25" s="65">
        <v>0</v>
      </c>
      <c r="E25" s="64">
        <v>1</v>
      </c>
      <c r="F25" s="66">
        <v>0</v>
      </c>
      <c r="G25" s="67">
        <v>1</v>
      </c>
      <c r="H25" s="66">
        <v>0</v>
      </c>
      <c r="I25" s="68">
        <v>0</v>
      </c>
      <c r="J25" s="63">
        <v>0</v>
      </c>
      <c r="K25" s="64">
        <v>0</v>
      </c>
      <c r="L25" s="65">
        <v>1</v>
      </c>
      <c r="M25" s="64">
        <v>0</v>
      </c>
      <c r="N25" s="66">
        <v>0</v>
      </c>
      <c r="O25" s="67">
        <v>0</v>
      </c>
      <c r="P25" s="66">
        <v>1</v>
      </c>
      <c r="Q25" s="68">
        <v>0</v>
      </c>
      <c r="R25" s="63">
        <v>0</v>
      </c>
      <c r="S25" s="69">
        <v>0</v>
      </c>
      <c r="T25" s="56">
        <v>2</v>
      </c>
      <c r="U25" s="62">
        <v>2</v>
      </c>
      <c r="V25" s="70">
        <f t="shared" si="0"/>
        <v>4</v>
      </c>
      <c r="W25" s="49"/>
      <c r="X25" s="49"/>
      <c r="AF25" s="50"/>
      <c r="AG25" s="51"/>
      <c r="AH25" s="51"/>
    </row>
    <row r="26" spans="1:34" ht="30.75" customHeight="1" x14ac:dyDescent="0.25">
      <c r="A26" s="71" t="s">
        <v>31</v>
      </c>
      <c r="B26" s="63">
        <v>4</v>
      </c>
      <c r="C26" s="64">
        <v>12</v>
      </c>
      <c r="D26" s="65">
        <v>16</v>
      </c>
      <c r="E26" s="64">
        <v>57</v>
      </c>
      <c r="F26" s="66">
        <v>12</v>
      </c>
      <c r="G26" s="67">
        <v>45</v>
      </c>
      <c r="H26" s="66">
        <v>4</v>
      </c>
      <c r="I26" s="68">
        <v>12</v>
      </c>
      <c r="J26" s="63">
        <v>94</v>
      </c>
      <c r="K26" s="64">
        <v>709</v>
      </c>
      <c r="L26" s="65">
        <v>165</v>
      </c>
      <c r="M26" s="64">
        <v>1552</v>
      </c>
      <c r="N26" s="66">
        <v>107</v>
      </c>
      <c r="O26" s="67">
        <v>1170</v>
      </c>
      <c r="P26" s="66">
        <v>58</v>
      </c>
      <c r="Q26" s="68">
        <v>382</v>
      </c>
      <c r="R26" s="63">
        <v>0</v>
      </c>
      <c r="S26" s="69">
        <v>0</v>
      </c>
      <c r="T26" s="56">
        <v>279</v>
      </c>
      <c r="U26" s="62">
        <v>2330</v>
      </c>
      <c r="V26" s="70">
        <f t="shared" si="0"/>
        <v>2609</v>
      </c>
      <c r="W26" s="49"/>
      <c r="X26" s="49"/>
      <c r="AF26" s="50"/>
      <c r="AG26" s="51"/>
      <c r="AH26" s="51"/>
    </row>
    <row r="27" spans="1:34" ht="30.75" customHeight="1" x14ac:dyDescent="0.25">
      <c r="A27" s="71" t="s">
        <v>30</v>
      </c>
      <c r="B27" s="63">
        <v>23</v>
      </c>
      <c r="C27" s="64">
        <v>72</v>
      </c>
      <c r="D27" s="65">
        <v>14</v>
      </c>
      <c r="E27" s="64">
        <v>45</v>
      </c>
      <c r="F27" s="66">
        <v>10</v>
      </c>
      <c r="G27" s="67">
        <v>35</v>
      </c>
      <c r="H27" s="66">
        <v>4</v>
      </c>
      <c r="I27" s="68">
        <v>10</v>
      </c>
      <c r="J27" s="63">
        <v>5</v>
      </c>
      <c r="K27" s="64">
        <v>10</v>
      </c>
      <c r="L27" s="65">
        <v>7</v>
      </c>
      <c r="M27" s="64">
        <v>13</v>
      </c>
      <c r="N27" s="66">
        <v>4</v>
      </c>
      <c r="O27" s="67">
        <v>8</v>
      </c>
      <c r="P27" s="66">
        <v>3</v>
      </c>
      <c r="Q27" s="68">
        <v>5</v>
      </c>
      <c r="R27" s="63">
        <v>0</v>
      </c>
      <c r="S27" s="69">
        <v>0</v>
      </c>
      <c r="T27" s="56">
        <v>49</v>
      </c>
      <c r="U27" s="62">
        <v>140</v>
      </c>
      <c r="V27" s="70">
        <f t="shared" si="0"/>
        <v>189</v>
      </c>
      <c r="W27" s="49"/>
      <c r="X27" s="49"/>
      <c r="AF27" s="50"/>
      <c r="AG27" s="51"/>
      <c r="AH27" s="51"/>
    </row>
    <row r="28" spans="1:34" ht="30.75" customHeight="1" x14ac:dyDescent="0.25">
      <c r="A28" s="71" t="s">
        <v>33</v>
      </c>
      <c r="B28" s="63">
        <v>2</v>
      </c>
      <c r="C28" s="64">
        <v>1</v>
      </c>
      <c r="D28" s="65">
        <v>6</v>
      </c>
      <c r="E28" s="64">
        <v>14</v>
      </c>
      <c r="F28" s="66">
        <v>2</v>
      </c>
      <c r="G28" s="67">
        <v>7</v>
      </c>
      <c r="H28" s="66">
        <v>4</v>
      </c>
      <c r="I28" s="68">
        <v>7</v>
      </c>
      <c r="J28" s="63">
        <v>13</v>
      </c>
      <c r="K28" s="64">
        <v>19</v>
      </c>
      <c r="L28" s="65">
        <v>6</v>
      </c>
      <c r="M28" s="64">
        <v>4</v>
      </c>
      <c r="N28" s="66">
        <v>2</v>
      </c>
      <c r="O28" s="67">
        <v>2</v>
      </c>
      <c r="P28" s="66">
        <v>4</v>
      </c>
      <c r="Q28" s="68">
        <v>2</v>
      </c>
      <c r="R28" s="63">
        <v>0</v>
      </c>
      <c r="S28" s="69">
        <v>0</v>
      </c>
      <c r="T28" s="56">
        <v>27</v>
      </c>
      <c r="U28" s="62">
        <v>38</v>
      </c>
      <c r="V28" s="70">
        <f t="shared" si="0"/>
        <v>65</v>
      </c>
      <c r="W28" s="49"/>
      <c r="X28" s="49"/>
      <c r="AF28" s="50"/>
      <c r="AG28" s="51"/>
      <c r="AH28" s="51"/>
    </row>
    <row r="29" spans="1:34" ht="30.75" customHeight="1" x14ac:dyDescent="0.25">
      <c r="A29" s="72" t="s">
        <v>29</v>
      </c>
      <c r="B29" s="63">
        <v>5</v>
      </c>
      <c r="C29" s="64">
        <v>8</v>
      </c>
      <c r="D29" s="65">
        <v>3</v>
      </c>
      <c r="E29" s="64">
        <v>13</v>
      </c>
      <c r="F29" s="66">
        <v>3</v>
      </c>
      <c r="G29" s="67">
        <v>6</v>
      </c>
      <c r="H29" s="66">
        <v>0</v>
      </c>
      <c r="I29" s="68">
        <v>7</v>
      </c>
      <c r="J29" s="63">
        <v>33</v>
      </c>
      <c r="K29" s="64">
        <v>12</v>
      </c>
      <c r="L29" s="65">
        <v>61</v>
      </c>
      <c r="M29" s="64">
        <v>38</v>
      </c>
      <c r="N29" s="66">
        <v>33</v>
      </c>
      <c r="O29" s="67">
        <v>14</v>
      </c>
      <c r="P29" s="66">
        <v>28</v>
      </c>
      <c r="Q29" s="68">
        <v>24</v>
      </c>
      <c r="R29" s="63">
        <v>0</v>
      </c>
      <c r="S29" s="69">
        <v>0</v>
      </c>
      <c r="T29" s="56">
        <v>102</v>
      </c>
      <c r="U29" s="62">
        <v>71</v>
      </c>
      <c r="V29" s="70">
        <f t="shared" si="0"/>
        <v>173</v>
      </c>
      <c r="W29" s="49"/>
      <c r="X29" s="49"/>
      <c r="AF29" s="50"/>
      <c r="AG29" s="51"/>
      <c r="AH29" s="51"/>
    </row>
    <row r="30" spans="1:34" ht="30.75" customHeight="1" thickBot="1" x14ac:dyDescent="0.3">
      <c r="A30" s="73" t="s">
        <v>18</v>
      </c>
      <c r="B30" s="74">
        <f>SUM(B6:B29)</f>
        <v>882</v>
      </c>
      <c r="C30" s="75">
        <f t="shared" ref="C30:U30" si="1">SUM(C6:C29)</f>
        <v>1252</v>
      </c>
      <c r="D30" s="76">
        <f t="shared" si="1"/>
        <v>628</v>
      </c>
      <c r="E30" s="75">
        <f t="shared" si="1"/>
        <v>1525</v>
      </c>
      <c r="F30" s="77">
        <f t="shared" si="1"/>
        <v>419</v>
      </c>
      <c r="G30" s="78">
        <f t="shared" si="1"/>
        <v>1055</v>
      </c>
      <c r="H30" s="77">
        <f t="shared" si="1"/>
        <v>209</v>
      </c>
      <c r="I30" s="79">
        <f t="shared" si="1"/>
        <v>470</v>
      </c>
      <c r="J30" s="74">
        <f t="shared" si="1"/>
        <v>1114</v>
      </c>
      <c r="K30" s="75">
        <f t="shared" si="1"/>
        <v>1781</v>
      </c>
      <c r="L30" s="76">
        <f t="shared" si="1"/>
        <v>920</v>
      </c>
      <c r="M30" s="75">
        <f t="shared" si="1"/>
        <v>2875</v>
      </c>
      <c r="N30" s="77">
        <f t="shared" si="1"/>
        <v>606</v>
      </c>
      <c r="O30" s="78">
        <f t="shared" si="1"/>
        <v>2073</v>
      </c>
      <c r="P30" s="77">
        <f t="shared" si="1"/>
        <v>314</v>
      </c>
      <c r="Q30" s="79">
        <f t="shared" si="1"/>
        <v>802</v>
      </c>
      <c r="R30" s="74">
        <f t="shared" si="1"/>
        <v>21</v>
      </c>
      <c r="S30" s="80">
        <f t="shared" si="1"/>
        <v>29</v>
      </c>
      <c r="T30" s="74">
        <f t="shared" si="1"/>
        <v>3565</v>
      </c>
      <c r="U30" s="80">
        <f t="shared" si="1"/>
        <v>7462</v>
      </c>
      <c r="V30" s="81">
        <f>SUM(V6:V29)</f>
        <v>11027</v>
      </c>
      <c r="W30" s="49"/>
      <c r="X30" s="49"/>
      <c r="AF30" s="50"/>
      <c r="AG30" s="51"/>
      <c r="AH30" s="51"/>
    </row>
    <row r="31" spans="1:34" ht="30.75" customHeight="1" x14ac:dyDescent="0.25">
      <c r="A31" s="82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34" ht="66" customHeight="1" x14ac:dyDescent="0.25">
      <c r="A32" s="83" t="s">
        <v>56</v>
      </c>
      <c r="B32" s="163"/>
      <c r="C32" s="163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ht="66" customHeight="1" x14ac:dyDescent="0.25">
      <c r="A33" s="83" t="s">
        <v>57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1:24" ht="27.75" customHeight="1" x14ac:dyDescent="0.25">
      <c r="A34" s="82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4" ht="27.75" customHeight="1" x14ac:dyDescent="0.25">
      <c r="A35" s="82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1:24" ht="30.75" customHeight="1" x14ac:dyDescent="0.25">
      <c r="A36" s="82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ht="30.75" customHeight="1" x14ac:dyDescent="0.25">
      <c r="A37" s="82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30.75" customHeight="1" x14ac:dyDescent="0.25">
      <c r="A38" s="82"/>
      <c r="B38" s="163"/>
      <c r="C38" s="163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ht="30.75" customHeight="1" x14ac:dyDescent="0.25">
      <c r="A39" s="82"/>
      <c r="B39" s="163"/>
      <c r="C39" s="16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30.75" customHeight="1" x14ac:dyDescent="0.25">
      <c r="A40" s="82"/>
      <c r="B40" s="163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 ht="30.75" customHeight="1" x14ac:dyDescent="0.25">
      <c r="A41" s="82"/>
      <c r="B41" s="163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1:24" ht="30.75" customHeight="1" x14ac:dyDescent="0.25">
      <c r="A42" s="82"/>
      <c r="B42" s="16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1:24" ht="30.75" customHeight="1" x14ac:dyDescent="0.25">
      <c r="A43" s="82"/>
      <c r="B43" s="163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1:24" ht="30.75" customHeight="1" x14ac:dyDescent="0.25">
      <c r="A44" s="82"/>
      <c r="B44" s="163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ht="30.75" customHeight="1" x14ac:dyDescent="0.25">
      <c r="A45" s="82"/>
      <c r="B45" s="16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 ht="30.75" customHeight="1" x14ac:dyDescent="0.25">
      <c r="A46" s="8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ht="30.75" customHeight="1" x14ac:dyDescent="0.25">
      <c r="A47" s="82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ht="30.75" customHeight="1" x14ac:dyDescent="0.25">
      <c r="A48" s="8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 ht="30.75" customHeight="1" x14ac:dyDescent="0.25">
      <c r="A49" s="82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ht="30.75" customHeight="1" x14ac:dyDescent="0.25">
      <c r="A50" s="82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1:24" ht="30.75" customHeight="1" x14ac:dyDescent="0.25">
      <c r="A51" s="82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4" ht="30.75" customHeight="1" x14ac:dyDescent="0.25">
      <c r="A52" s="8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1:24" ht="30.75" customHeight="1" x14ac:dyDescent="0.25">
      <c r="A53" s="8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 ht="30.75" customHeight="1" x14ac:dyDescent="0.25">
      <c r="A54" s="82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4" ht="30.75" customHeight="1" x14ac:dyDescent="0.25">
      <c r="A55" s="82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</sheetData>
  <mergeCells count="20">
    <mergeCell ref="T2:U4"/>
    <mergeCell ref="V2:V5"/>
    <mergeCell ref="R2:S4"/>
    <mergeCell ref="A1:V1"/>
    <mergeCell ref="B38:B45"/>
    <mergeCell ref="C38:C39"/>
    <mergeCell ref="J2:Q2"/>
    <mergeCell ref="L4:M4"/>
    <mergeCell ref="N4:O4"/>
    <mergeCell ref="P4:Q4"/>
    <mergeCell ref="B32:C32"/>
    <mergeCell ref="J3:K4"/>
    <mergeCell ref="L3:Q3"/>
    <mergeCell ref="D4:E4"/>
    <mergeCell ref="F4:G4"/>
    <mergeCell ref="H4:I4"/>
    <mergeCell ref="B2:I2"/>
    <mergeCell ref="B3:C4"/>
    <mergeCell ref="D3:I3"/>
    <mergeCell ref="A2:A4"/>
  </mergeCells>
  <pageMargins left="0.51181102362204722" right="0.31496062992125984" top="0.35433070866141736" bottom="0.35433070866141736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abSelected="1" workbookViewId="0">
      <selection activeCell="S26" sqref="S26"/>
    </sheetView>
  </sheetViews>
  <sheetFormatPr baseColWidth="10" defaultRowHeight="15" x14ac:dyDescent="0.25"/>
  <cols>
    <col min="1" max="7" width="11.42578125" style="30"/>
    <col min="8" max="8" width="29.140625" style="30" customWidth="1"/>
    <col min="9" max="9" width="9.85546875" style="30" customWidth="1"/>
    <col min="10" max="16384" width="11.42578125" style="30"/>
  </cols>
  <sheetData>
    <row r="1" spans="1:11" ht="39" customHeight="1" x14ac:dyDescent="0.25">
      <c r="B1" s="166" t="s">
        <v>88</v>
      </c>
      <c r="C1" s="166"/>
      <c r="D1" s="166"/>
      <c r="E1" s="166"/>
      <c r="F1" s="166"/>
      <c r="G1" s="166"/>
      <c r="H1" s="166"/>
      <c r="I1" s="166"/>
      <c r="J1" s="166"/>
      <c r="K1" s="166"/>
    </row>
    <row r="2" spans="1:11" x14ac:dyDescent="0.25">
      <c r="A2" s="30" t="s">
        <v>20</v>
      </c>
      <c r="B2" s="30" t="s">
        <v>38</v>
      </c>
      <c r="C2" s="30" t="s">
        <v>16</v>
      </c>
      <c r="H2" s="31" t="s">
        <v>0</v>
      </c>
      <c r="I2" s="32">
        <f>J2/J4</f>
        <v>0.3905438644438371</v>
      </c>
      <c r="J2" s="31">
        <v>4287</v>
      </c>
    </row>
    <row r="3" spans="1:11" ht="18.75" x14ac:dyDescent="0.25">
      <c r="A3" s="33">
        <f>A4/C3</f>
        <v>0.32329736102294371</v>
      </c>
      <c r="B3" s="33">
        <f>B4/C3</f>
        <v>0.67670263897705629</v>
      </c>
      <c r="C3" s="34">
        <f>A4+B4</f>
        <v>11027</v>
      </c>
      <c r="H3" s="31" t="s">
        <v>5</v>
      </c>
      <c r="I3" s="32">
        <f>J3/J4</f>
        <v>0.60945613555616285</v>
      </c>
      <c r="J3" s="31">
        <v>6690</v>
      </c>
    </row>
    <row r="4" spans="1:11" ht="18.75" x14ac:dyDescent="0.25">
      <c r="A4" s="34">
        <v>3565</v>
      </c>
      <c r="B4" s="34">
        <v>7462</v>
      </c>
      <c r="J4" s="30">
        <f>SUM(J2:J3)</f>
        <v>10977</v>
      </c>
    </row>
    <row r="18" spans="1:10" x14ac:dyDescent="0.25">
      <c r="H18" s="30" t="s">
        <v>44</v>
      </c>
      <c r="I18" s="35">
        <f>J18/J20</f>
        <v>0.6982178883658372</v>
      </c>
      <c r="J18" s="30">
        <f>1474+2679</f>
        <v>4153</v>
      </c>
    </row>
    <row r="19" spans="1:10" x14ac:dyDescent="0.25">
      <c r="A19" s="30" t="s">
        <v>39</v>
      </c>
      <c r="B19" s="35">
        <f>C19/C21</f>
        <v>0.4581397467431903</v>
      </c>
      <c r="C19" s="30">
        <f>2134+2895</f>
        <v>5029</v>
      </c>
      <c r="H19" s="30" t="s">
        <v>45</v>
      </c>
      <c r="I19" s="35">
        <f>J19/J20</f>
        <v>0.30178211163416274</v>
      </c>
      <c r="J19" s="30">
        <f>679+1116</f>
        <v>1795</v>
      </c>
    </row>
    <row r="20" spans="1:10" x14ac:dyDescent="0.25">
      <c r="A20" s="30" t="s">
        <v>40</v>
      </c>
      <c r="B20" s="35">
        <f>C20/C21</f>
        <v>0.54186025325680964</v>
      </c>
      <c r="C20" s="30">
        <f>2153+3795</f>
        <v>5948</v>
      </c>
      <c r="J20" s="30">
        <f>SUM(J18:J19)</f>
        <v>5948</v>
      </c>
    </row>
    <row r="21" spans="1:10" x14ac:dyDescent="0.25">
      <c r="C21" s="30">
        <f>SUM(C19:C20)</f>
        <v>10977</v>
      </c>
    </row>
    <row r="25" spans="1:10" ht="15" customHeight="1" x14ac:dyDescent="0.25"/>
    <row r="33" spans="1:10" x14ac:dyDescent="0.25">
      <c r="H33" s="30" t="s">
        <v>60</v>
      </c>
      <c r="I33" s="30">
        <v>2895</v>
      </c>
      <c r="J33" s="35">
        <f>I33/I35</f>
        <v>0.5193756727664155</v>
      </c>
    </row>
    <row r="34" spans="1:10" x14ac:dyDescent="0.25">
      <c r="B34" s="30" t="s">
        <v>61</v>
      </c>
      <c r="D34" s="35">
        <f>E34/E36</f>
        <v>0.59146341463414631</v>
      </c>
      <c r="E34" s="30">
        <v>2134</v>
      </c>
      <c r="H34" s="30" t="s">
        <v>62</v>
      </c>
      <c r="I34" s="30">
        <v>2679</v>
      </c>
      <c r="J34" s="35">
        <f>I34/I35</f>
        <v>0.4806243272335845</v>
      </c>
    </row>
    <row r="35" spans="1:10" x14ac:dyDescent="0.25">
      <c r="B35" s="30" t="s">
        <v>63</v>
      </c>
      <c r="D35" s="35">
        <f>E35/E36</f>
        <v>0.40853658536585363</v>
      </c>
      <c r="E35" s="30">
        <v>1474</v>
      </c>
      <c r="I35" s="30">
        <f>SUM(I33:I34)</f>
        <v>5574</v>
      </c>
    </row>
    <row r="36" spans="1:10" x14ac:dyDescent="0.25">
      <c r="E36" s="30">
        <f>SUM(E34:E35)</f>
        <v>3608</v>
      </c>
    </row>
    <row r="48" spans="1:10" x14ac:dyDescent="0.25">
      <c r="A48" s="167" t="s">
        <v>85</v>
      </c>
      <c r="B48" s="167"/>
      <c r="C48" s="167"/>
      <c r="D48" s="167"/>
      <c r="E48" s="167"/>
      <c r="F48" s="167"/>
      <c r="G48" s="167"/>
      <c r="H48" s="167"/>
    </row>
  </sheetData>
  <mergeCells count="2">
    <mergeCell ref="B1:K1"/>
    <mergeCell ref="A48:H48"/>
  </mergeCells>
  <pageMargins left="0.7" right="0.7" top="0.75" bottom="0.75" header="0.3" footer="0.3"/>
  <pageSetup paperSize="9" scale="6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2"/>
  <sheetViews>
    <sheetView showGridLines="0" workbookViewId="0">
      <selection activeCell="A2" sqref="A2:A6"/>
    </sheetView>
  </sheetViews>
  <sheetFormatPr baseColWidth="10" defaultRowHeight="15" x14ac:dyDescent="0.25"/>
  <cols>
    <col min="1" max="1" width="34.140625" customWidth="1"/>
    <col min="2" max="17" width="8.85546875" customWidth="1"/>
    <col min="22" max="29" width="11.42578125" style="10"/>
  </cols>
  <sheetData>
    <row r="1" spans="1:31" ht="36.75" customHeight="1" thickBot="1" x14ac:dyDescent="0.3">
      <c r="A1" s="172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31" ht="38.25" customHeight="1" x14ac:dyDescent="0.25">
      <c r="A2" s="186" t="s">
        <v>51</v>
      </c>
      <c r="B2" s="181" t="s">
        <v>0</v>
      </c>
      <c r="C2" s="182"/>
      <c r="D2" s="182"/>
      <c r="E2" s="182"/>
      <c r="F2" s="182"/>
      <c r="G2" s="182"/>
      <c r="H2" s="182"/>
      <c r="I2" s="183"/>
      <c r="J2" s="181" t="s">
        <v>5</v>
      </c>
      <c r="K2" s="182"/>
      <c r="L2" s="182"/>
      <c r="M2" s="182"/>
      <c r="N2" s="182"/>
      <c r="O2" s="182"/>
      <c r="P2" s="182"/>
      <c r="Q2" s="183"/>
      <c r="R2" s="189" t="s">
        <v>46</v>
      </c>
      <c r="S2" s="190"/>
      <c r="T2" s="175" t="s">
        <v>47</v>
      </c>
      <c r="U2" s="176"/>
    </row>
    <row r="3" spans="1:31" ht="38.25" customHeight="1" x14ac:dyDescent="0.25">
      <c r="A3" s="187"/>
      <c r="B3" s="193" t="s">
        <v>1</v>
      </c>
      <c r="C3" s="170"/>
      <c r="D3" s="168" t="s">
        <v>53</v>
      </c>
      <c r="E3" s="168"/>
      <c r="F3" s="168"/>
      <c r="G3" s="168"/>
      <c r="H3" s="168"/>
      <c r="I3" s="169"/>
      <c r="J3" s="193" t="s">
        <v>6</v>
      </c>
      <c r="K3" s="170"/>
      <c r="L3" s="168" t="s">
        <v>54</v>
      </c>
      <c r="M3" s="168"/>
      <c r="N3" s="168"/>
      <c r="O3" s="168"/>
      <c r="P3" s="168"/>
      <c r="Q3" s="169"/>
      <c r="R3" s="191"/>
      <c r="S3" s="192"/>
      <c r="T3" s="177"/>
      <c r="U3" s="178"/>
    </row>
    <row r="4" spans="1:31" ht="38.25" customHeight="1" x14ac:dyDescent="0.25">
      <c r="A4" s="187"/>
      <c r="B4" s="193"/>
      <c r="C4" s="170"/>
      <c r="D4" s="170" t="s">
        <v>17</v>
      </c>
      <c r="E4" s="170"/>
      <c r="F4" s="171" t="s">
        <v>4</v>
      </c>
      <c r="G4" s="171"/>
      <c r="H4" s="171" t="s">
        <v>55</v>
      </c>
      <c r="I4" s="174"/>
      <c r="J4" s="193"/>
      <c r="K4" s="170"/>
      <c r="L4" s="170" t="s">
        <v>48</v>
      </c>
      <c r="M4" s="170"/>
      <c r="N4" s="171" t="s">
        <v>4</v>
      </c>
      <c r="O4" s="171"/>
      <c r="P4" s="171" t="s">
        <v>55</v>
      </c>
      <c r="Q4" s="174"/>
      <c r="R4" s="191"/>
      <c r="S4" s="192"/>
      <c r="T4" s="177"/>
      <c r="U4" s="178"/>
    </row>
    <row r="5" spans="1:31" ht="18.75" x14ac:dyDescent="0.25">
      <c r="A5" s="187"/>
      <c r="B5" s="3" t="s">
        <v>2</v>
      </c>
      <c r="C5" s="4" t="s">
        <v>3</v>
      </c>
      <c r="D5" s="5" t="s">
        <v>2</v>
      </c>
      <c r="E5" s="4" t="s">
        <v>3</v>
      </c>
      <c r="F5" s="7" t="s">
        <v>2</v>
      </c>
      <c r="G5" s="8" t="s">
        <v>3</v>
      </c>
      <c r="H5" s="7" t="s">
        <v>2</v>
      </c>
      <c r="I5" s="9" t="s">
        <v>3</v>
      </c>
      <c r="J5" s="3" t="s">
        <v>2</v>
      </c>
      <c r="K5" s="4" t="s">
        <v>3</v>
      </c>
      <c r="L5" s="5" t="s">
        <v>2</v>
      </c>
      <c r="M5" s="4" t="s">
        <v>3</v>
      </c>
      <c r="N5" s="7" t="s">
        <v>2</v>
      </c>
      <c r="O5" s="8" t="s">
        <v>3</v>
      </c>
      <c r="P5" s="7" t="s">
        <v>2</v>
      </c>
      <c r="Q5" s="9" t="s">
        <v>3</v>
      </c>
      <c r="R5" s="3" t="s">
        <v>2</v>
      </c>
      <c r="S5" s="6" t="s">
        <v>3</v>
      </c>
      <c r="T5" s="179"/>
      <c r="U5" s="180"/>
    </row>
    <row r="6" spans="1:31" ht="30.75" customHeight="1" thickBot="1" x14ac:dyDescent="0.3">
      <c r="A6" s="188"/>
      <c r="B6" s="85">
        <v>263</v>
      </c>
      <c r="C6" s="86">
        <v>704</v>
      </c>
      <c r="D6" s="87">
        <v>68</v>
      </c>
      <c r="E6" s="86">
        <v>266</v>
      </c>
      <c r="F6" s="88">
        <v>38</v>
      </c>
      <c r="G6" s="89">
        <v>159</v>
      </c>
      <c r="H6" s="88">
        <v>30</v>
      </c>
      <c r="I6" s="90">
        <v>107</v>
      </c>
      <c r="J6" s="85">
        <v>19</v>
      </c>
      <c r="K6" s="86">
        <v>74</v>
      </c>
      <c r="L6" s="87">
        <v>8</v>
      </c>
      <c r="M6" s="86">
        <v>60</v>
      </c>
      <c r="N6" s="88">
        <v>6</v>
      </c>
      <c r="O6" s="89">
        <v>27</v>
      </c>
      <c r="P6" s="88">
        <v>2</v>
      </c>
      <c r="Q6" s="90">
        <v>33</v>
      </c>
      <c r="R6" s="85">
        <v>358</v>
      </c>
      <c r="S6" s="91">
        <v>1104</v>
      </c>
      <c r="T6" s="184">
        <v>1462</v>
      </c>
      <c r="U6" s="185"/>
    </row>
    <row r="7" spans="1:3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AD7" s="10"/>
      <c r="AE7" s="10"/>
    </row>
    <row r="8" spans="1:31" ht="36.75" customHeight="1" x14ac:dyDescent="0.25">
      <c r="A8" s="173" t="s">
        <v>56</v>
      </c>
      <c r="B8" s="173"/>
      <c r="C8" s="173"/>
      <c r="D8" s="173"/>
      <c r="E8" s="173"/>
      <c r="F8" s="17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AD8" s="10"/>
      <c r="AE8" s="10"/>
    </row>
    <row r="9" spans="1:31" ht="44.25" customHeight="1" x14ac:dyDescent="0.25">
      <c r="A9" s="173" t="s">
        <v>57</v>
      </c>
      <c r="B9" s="173"/>
      <c r="C9" s="173"/>
      <c r="D9" s="173"/>
      <c r="E9" s="173"/>
      <c r="F9" s="17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AD9" s="10"/>
      <c r="AE9" s="10"/>
    </row>
    <row r="10" spans="1:3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AD10" s="10"/>
      <c r="AE10" s="10"/>
    </row>
    <row r="11" spans="1:3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AD11" s="10"/>
      <c r="AE11" s="10"/>
    </row>
    <row r="12" spans="1:3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AD12" s="10"/>
      <c r="AE12" s="10"/>
    </row>
    <row r="13" spans="1:3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AD13" s="10"/>
      <c r="AE13" s="10"/>
    </row>
    <row r="14" spans="1:3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AD14" s="10"/>
      <c r="AE14" s="10"/>
    </row>
    <row r="15" spans="1:3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AD15" s="10"/>
      <c r="AE15" s="10"/>
    </row>
    <row r="16" spans="1:3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AD16" s="10"/>
      <c r="AE16" s="10"/>
    </row>
    <row r="17" spans="1:3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AD17" s="10"/>
      <c r="AE17" s="10"/>
    </row>
    <row r="18" spans="1:3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AD18" s="10"/>
      <c r="AE18" s="10"/>
    </row>
    <row r="19" spans="1:3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AD19" s="10"/>
      <c r="AE19" s="10"/>
    </row>
    <row r="20" spans="1:3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AD20" s="10"/>
      <c r="AE20" s="10"/>
    </row>
    <row r="21" spans="1:3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AD21" s="10"/>
      <c r="AE21" s="10"/>
    </row>
    <row r="22" spans="1:3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AD22" s="10"/>
      <c r="AE22" s="10"/>
    </row>
    <row r="23" spans="1:3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AD23" s="10"/>
      <c r="AE23" s="10"/>
    </row>
    <row r="24" spans="1:3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AD24" s="10"/>
      <c r="AE24" s="10"/>
    </row>
    <row r="25" spans="1:3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AD25" s="10"/>
      <c r="AE25" s="10"/>
    </row>
    <row r="26" spans="1:3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AD26" s="10"/>
      <c r="AE26" s="10"/>
    </row>
    <row r="27" spans="1:3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AD27" s="10"/>
      <c r="AE27" s="10"/>
    </row>
    <row r="28" spans="1:3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AD28" s="10"/>
      <c r="AE28" s="10"/>
    </row>
    <row r="29" spans="1:3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AD29" s="10"/>
      <c r="AE29" s="10"/>
    </row>
    <row r="30" spans="1:3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AD30" s="10"/>
      <c r="AE30" s="10"/>
    </row>
    <row r="31" spans="1:3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AD31" s="10"/>
      <c r="AE31" s="10"/>
    </row>
    <row r="32" spans="1:3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AD32" s="10"/>
      <c r="AE32" s="10"/>
    </row>
    <row r="33" spans="1:3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AD33" s="10"/>
      <c r="AE33" s="10"/>
    </row>
    <row r="34" spans="1:3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AD34" s="10"/>
      <c r="AE34" s="10"/>
    </row>
    <row r="35" spans="1:3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AD35" s="10"/>
      <c r="AE35" s="10"/>
    </row>
    <row r="36" spans="1:3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AD36" s="10"/>
      <c r="AE36" s="10"/>
    </row>
    <row r="37" spans="1:3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AD37" s="10"/>
      <c r="AE37" s="10"/>
    </row>
    <row r="38" spans="1:3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AD38" s="10"/>
      <c r="AE38" s="10"/>
    </row>
    <row r="39" spans="1:3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AD39" s="10"/>
      <c r="AE39" s="10"/>
    </row>
    <row r="40" spans="1:3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AD40" s="10"/>
      <c r="AE40" s="10"/>
    </row>
    <row r="41" spans="1:3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AD41" s="10"/>
      <c r="AE41" s="10"/>
    </row>
    <row r="42" spans="1:3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AD42" s="10"/>
      <c r="AE42" s="10"/>
    </row>
    <row r="43" spans="1:3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AD43" s="10"/>
      <c r="AE43" s="10"/>
    </row>
    <row r="44" spans="1:3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AD44" s="10"/>
      <c r="AE44" s="10"/>
    </row>
    <row r="45" spans="1:3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AD45" s="10"/>
      <c r="AE45" s="10"/>
    </row>
    <row r="46" spans="1:3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AD46" s="10"/>
      <c r="AE46" s="10"/>
    </row>
    <row r="47" spans="1:3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AD47" s="10"/>
      <c r="AE47" s="10"/>
    </row>
    <row r="48" spans="1:3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AD48" s="10"/>
      <c r="AE48" s="10"/>
    </row>
    <row r="49" spans="1:3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AD49" s="10"/>
      <c r="AE49" s="10"/>
    </row>
    <row r="50" spans="1:3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AD50" s="10"/>
      <c r="AE50" s="10"/>
    </row>
    <row r="51" spans="1:3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AD51" s="10"/>
      <c r="AE51" s="10"/>
    </row>
    <row r="52" spans="1:3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AD52" s="10"/>
      <c r="AE52" s="10"/>
    </row>
    <row r="53" spans="1:3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AD53" s="10"/>
      <c r="AE53" s="10"/>
    </row>
    <row r="54" spans="1:3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AD54" s="10"/>
      <c r="AE54" s="10"/>
    </row>
    <row r="55" spans="1:3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AD55" s="10"/>
      <c r="AE55" s="10"/>
    </row>
    <row r="56" spans="1:3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AD56" s="10"/>
      <c r="AE56" s="10"/>
    </row>
    <row r="57" spans="1:3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AD57" s="10"/>
      <c r="AE57" s="10"/>
    </row>
    <row r="58" spans="1:3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AD58" s="10"/>
      <c r="AE58" s="10"/>
    </row>
    <row r="59" spans="1:3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AD59" s="10"/>
      <c r="AE59" s="10"/>
    </row>
    <row r="60" spans="1:3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AD60" s="10"/>
      <c r="AE60" s="10"/>
    </row>
    <row r="61" spans="1:3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AD61" s="10"/>
      <c r="AE61" s="10"/>
    </row>
    <row r="62" spans="1:3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AD62" s="10"/>
      <c r="AE62" s="10"/>
    </row>
    <row r="63" spans="1:3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AD63" s="10"/>
      <c r="AE63" s="10"/>
    </row>
    <row r="64" spans="1:3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AD64" s="10"/>
      <c r="AE64" s="10"/>
    </row>
    <row r="65" spans="1:3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AD65" s="10"/>
      <c r="AE65" s="10"/>
    </row>
    <row r="66" spans="1:3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AD66" s="10"/>
      <c r="AE66" s="10"/>
    </row>
    <row r="67" spans="1:3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AD67" s="10"/>
      <c r="AE67" s="10"/>
    </row>
    <row r="68" spans="1:3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AD68" s="10"/>
      <c r="AE68" s="10"/>
    </row>
    <row r="69" spans="1:3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AD69" s="10"/>
      <c r="AE69" s="10"/>
    </row>
    <row r="70" spans="1:3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AD70" s="10"/>
      <c r="AE70" s="10"/>
    </row>
    <row r="71" spans="1:3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AD71" s="10"/>
      <c r="AE71" s="10"/>
    </row>
    <row r="72" spans="1:3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AD72" s="10"/>
      <c r="AE72" s="10"/>
    </row>
    <row r="73" spans="1:3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AD73" s="10"/>
      <c r="AE73" s="10"/>
    </row>
    <row r="74" spans="1:3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AD74" s="10"/>
      <c r="AE74" s="10"/>
    </row>
    <row r="75" spans="1:3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AD75" s="10"/>
      <c r="AE75" s="10"/>
    </row>
    <row r="76" spans="1:3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AD76" s="10"/>
      <c r="AE76" s="10"/>
    </row>
    <row r="77" spans="1:3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AD77" s="10"/>
      <c r="AE77" s="10"/>
    </row>
    <row r="78" spans="1:3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AD78" s="10"/>
      <c r="AE78" s="10"/>
    </row>
    <row r="79" spans="1:3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AD79" s="10"/>
      <c r="AE79" s="10"/>
    </row>
    <row r="80" spans="1:3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AD80" s="10"/>
      <c r="AE80" s="10"/>
    </row>
    <row r="81" spans="1:3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AD81" s="10"/>
      <c r="AE81" s="10"/>
    </row>
    <row r="82" spans="1:3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AD82" s="10"/>
      <c r="AE82" s="10"/>
    </row>
    <row r="83" spans="1:3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AD83" s="10"/>
      <c r="AE83" s="10"/>
    </row>
    <row r="84" spans="1:3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AD84" s="10"/>
      <c r="AE84" s="10"/>
    </row>
    <row r="85" spans="1:3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AD85" s="10"/>
      <c r="AE85" s="10"/>
    </row>
    <row r="86" spans="1:3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AD86" s="10"/>
      <c r="AE86" s="10"/>
    </row>
    <row r="87" spans="1:3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AD87" s="10"/>
      <c r="AE87" s="10"/>
    </row>
    <row r="88" spans="1:3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AD88" s="10"/>
      <c r="AE88" s="10"/>
    </row>
    <row r="89" spans="1:3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AD89" s="10"/>
      <c r="AE89" s="10"/>
    </row>
    <row r="90" spans="1:3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AD90" s="10"/>
      <c r="AE90" s="10"/>
    </row>
    <row r="91" spans="1:3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AD91" s="10"/>
      <c r="AE91" s="10"/>
    </row>
    <row r="92" spans="1:3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AD92" s="10"/>
      <c r="AE92" s="10"/>
    </row>
    <row r="93" spans="1:3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AD93" s="10"/>
      <c r="AE93" s="10"/>
    </row>
    <row r="94" spans="1:3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AD94" s="10"/>
      <c r="AE94" s="10"/>
    </row>
    <row r="95" spans="1:3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AD95" s="10"/>
      <c r="AE95" s="10"/>
    </row>
    <row r="96" spans="1:3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AD96" s="10"/>
      <c r="AE96" s="10"/>
    </row>
    <row r="97" spans="1:3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AD97" s="10"/>
      <c r="AE97" s="10"/>
    </row>
    <row r="98" spans="1:3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AD98" s="10"/>
      <c r="AE98" s="10"/>
    </row>
    <row r="99" spans="1:3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AD99" s="10"/>
      <c r="AE99" s="10"/>
    </row>
    <row r="100" spans="1:3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AD100" s="10"/>
      <c r="AE100" s="10"/>
    </row>
    <row r="101" spans="1:3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AD101" s="10"/>
      <c r="AE101" s="10"/>
    </row>
    <row r="102" spans="1:3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AD102" s="10"/>
      <c r="AE102" s="10"/>
    </row>
    <row r="103" spans="1:3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AD103" s="10"/>
      <c r="AE103" s="10"/>
    </row>
    <row r="104" spans="1:3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AD104" s="10"/>
      <c r="AE104" s="10"/>
    </row>
    <row r="105" spans="1:3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AD105" s="10"/>
      <c r="AE105" s="10"/>
    </row>
    <row r="106" spans="1:3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AD106" s="10"/>
      <c r="AE106" s="10"/>
    </row>
    <row r="107" spans="1:3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AD107" s="10"/>
      <c r="AE107" s="10"/>
    </row>
    <row r="108" spans="1:3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AD108" s="10"/>
      <c r="AE108" s="10"/>
    </row>
    <row r="109" spans="1:3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AD109" s="10"/>
      <c r="AE109" s="10"/>
    </row>
    <row r="110" spans="1:3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AD110" s="10"/>
      <c r="AE110" s="10"/>
    </row>
    <row r="111" spans="1:3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AD111" s="10"/>
      <c r="AE111" s="10"/>
    </row>
    <row r="112" spans="1:3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AD112" s="10"/>
      <c r="AE112" s="10"/>
    </row>
    <row r="113" spans="1:3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AD113" s="10"/>
      <c r="AE113" s="10"/>
    </row>
    <row r="114" spans="1:3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AD114" s="10"/>
      <c r="AE114" s="10"/>
    </row>
    <row r="115" spans="1:3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AD115" s="10"/>
      <c r="AE115" s="10"/>
    </row>
    <row r="116" spans="1:3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AD116" s="10"/>
      <c r="AE116" s="10"/>
    </row>
    <row r="117" spans="1:3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AD117" s="10"/>
      <c r="AE117" s="10"/>
    </row>
    <row r="118" spans="1:3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AD118" s="10"/>
      <c r="AE118" s="10"/>
    </row>
    <row r="119" spans="1:3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AD119" s="10"/>
      <c r="AE119" s="10"/>
    </row>
    <row r="120" spans="1:3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AD120" s="10"/>
      <c r="AE120" s="10"/>
    </row>
    <row r="121" spans="1:3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AD121" s="10"/>
      <c r="AE121" s="10"/>
    </row>
    <row r="122" spans="1:3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AD122" s="10"/>
      <c r="AE122" s="10"/>
    </row>
    <row r="123" spans="1:3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AD123" s="10"/>
      <c r="AE123" s="10"/>
    </row>
    <row r="124" spans="1:3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AD124" s="10"/>
      <c r="AE124" s="10"/>
    </row>
    <row r="125" spans="1:3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AD125" s="10"/>
      <c r="AE125" s="10"/>
    </row>
    <row r="126" spans="1:3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AD126" s="10"/>
      <c r="AE126" s="10"/>
    </row>
    <row r="127" spans="1:3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AD127" s="10"/>
      <c r="AE127" s="10"/>
    </row>
    <row r="128" spans="1:3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AD128" s="10"/>
      <c r="AE128" s="10"/>
    </row>
    <row r="129" spans="1:3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AD129" s="10"/>
      <c r="AE129" s="10"/>
    </row>
    <row r="130" spans="1:3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AD130" s="10"/>
      <c r="AE130" s="10"/>
    </row>
    <row r="131" spans="1:3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AD131" s="10"/>
      <c r="AE131" s="10"/>
    </row>
    <row r="132" spans="1:3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AD132" s="10"/>
      <c r="AE132" s="10"/>
    </row>
    <row r="133" spans="1:3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AD133" s="10"/>
      <c r="AE133" s="10"/>
    </row>
    <row r="134" spans="1:3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AD134" s="10"/>
      <c r="AE134" s="10"/>
    </row>
    <row r="135" spans="1:3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AD135" s="10"/>
      <c r="AE135" s="10"/>
    </row>
    <row r="136" spans="1:3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AD136" s="10"/>
      <c r="AE136" s="10"/>
    </row>
    <row r="137" spans="1:3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AD137" s="10"/>
      <c r="AE137" s="10"/>
    </row>
    <row r="138" spans="1:3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AD138" s="10"/>
      <c r="AE138" s="10"/>
    </row>
    <row r="139" spans="1:3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AD139" s="10"/>
      <c r="AE139" s="10"/>
    </row>
    <row r="140" spans="1:3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AD140" s="10"/>
      <c r="AE140" s="10"/>
    </row>
    <row r="141" spans="1:3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AD141" s="10"/>
      <c r="AE141" s="10"/>
    </row>
    <row r="142" spans="1:3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AD142" s="10"/>
      <c r="AE142" s="10"/>
    </row>
    <row r="143" spans="1:3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AD143" s="10"/>
      <c r="AE143" s="10"/>
    </row>
    <row r="144" spans="1:3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AD144" s="10"/>
      <c r="AE144" s="10"/>
    </row>
    <row r="145" spans="1:3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AD145" s="10"/>
      <c r="AE145" s="10"/>
    </row>
    <row r="146" spans="1:3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AD146" s="10"/>
      <c r="AE146" s="10"/>
    </row>
    <row r="147" spans="1:3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AD147" s="10"/>
      <c r="AE147" s="10"/>
    </row>
    <row r="148" spans="1:3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AD148" s="10"/>
      <c r="AE148" s="10"/>
    </row>
    <row r="149" spans="1:3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AD149" s="10"/>
      <c r="AE149" s="10"/>
    </row>
    <row r="150" spans="1:3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AD150" s="10"/>
      <c r="AE150" s="10"/>
    </row>
    <row r="151" spans="1:3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AD151" s="10"/>
      <c r="AE151" s="10"/>
    </row>
    <row r="152" spans="1:3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AD152" s="10"/>
      <c r="AE152" s="10"/>
    </row>
    <row r="153" spans="1:3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AD153" s="10"/>
      <c r="AE153" s="10"/>
    </row>
    <row r="154" spans="1:3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AD154" s="10"/>
      <c r="AE154" s="10"/>
    </row>
    <row r="155" spans="1:3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AD155" s="10"/>
      <c r="AE155" s="10"/>
    </row>
    <row r="156" spans="1:3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AD156" s="10"/>
      <c r="AE156" s="10"/>
    </row>
    <row r="157" spans="1:3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AD157" s="10"/>
      <c r="AE157" s="10"/>
    </row>
    <row r="158" spans="1:3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AD158" s="10"/>
      <c r="AE158" s="10"/>
    </row>
    <row r="159" spans="1:3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AD159" s="10"/>
      <c r="AE159" s="10"/>
    </row>
    <row r="160" spans="1:3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AD160" s="10"/>
      <c r="AE160" s="10"/>
    </row>
    <row r="161" spans="1:3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AD161" s="10"/>
      <c r="AE161" s="10"/>
    </row>
    <row r="162" spans="1:3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AD162" s="10"/>
      <c r="AE162" s="10"/>
    </row>
    <row r="163" spans="1:3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AD163" s="10"/>
      <c r="AE163" s="10"/>
    </row>
    <row r="164" spans="1:3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AD164" s="10"/>
      <c r="AE164" s="10"/>
    </row>
    <row r="165" spans="1:3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AD165" s="10"/>
      <c r="AE165" s="10"/>
    </row>
    <row r="166" spans="1:3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AD166" s="10"/>
      <c r="AE166" s="10"/>
    </row>
    <row r="167" spans="1:3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AD167" s="10"/>
      <c r="AE167" s="10"/>
    </row>
    <row r="168" spans="1:3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AD168" s="10"/>
      <c r="AE168" s="10"/>
    </row>
    <row r="169" spans="1:3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AD169" s="10"/>
      <c r="AE169" s="10"/>
    </row>
    <row r="170" spans="1:3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AD170" s="10"/>
      <c r="AE170" s="10"/>
    </row>
    <row r="171" spans="1:3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AD171" s="10"/>
      <c r="AE171" s="10"/>
    </row>
    <row r="172" spans="1:3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AD172" s="10"/>
      <c r="AE172" s="10"/>
    </row>
    <row r="173" spans="1:3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AD173" s="10"/>
      <c r="AE173" s="10"/>
    </row>
    <row r="174" spans="1:3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AD174" s="10"/>
      <c r="AE174" s="10"/>
    </row>
    <row r="175" spans="1:3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AD175" s="10"/>
      <c r="AE175" s="10"/>
    </row>
    <row r="176" spans="1:3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AD176" s="10"/>
      <c r="AE176" s="10"/>
    </row>
    <row r="177" spans="1:3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AD177" s="10"/>
      <c r="AE177" s="10"/>
    </row>
    <row r="178" spans="1:3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AD178" s="10"/>
      <c r="AE178" s="10"/>
    </row>
    <row r="179" spans="1:3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AD179" s="10"/>
      <c r="AE179" s="10"/>
    </row>
    <row r="180" spans="1:3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AD180" s="10"/>
      <c r="AE180" s="10"/>
    </row>
    <row r="181" spans="1:3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AD181" s="10"/>
      <c r="AE181" s="10"/>
    </row>
    <row r="182" spans="1:3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AD182" s="10"/>
      <c r="AE182" s="10"/>
    </row>
    <row r="183" spans="1:3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AD183" s="10"/>
      <c r="AE183" s="10"/>
    </row>
    <row r="184" spans="1:3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AD184" s="10"/>
      <c r="AE184" s="10"/>
    </row>
    <row r="185" spans="1:3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AD185" s="10"/>
      <c r="AE185" s="10"/>
    </row>
    <row r="186" spans="1:3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AD186" s="10"/>
      <c r="AE186" s="10"/>
    </row>
    <row r="187" spans="1:3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AD187" s="10"/>
      <c r="AE187" s="10"/>
    </row>
    <row r="188" spans="1:3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AD188" s="10"/>
      <c r="AE188" s="10"/>
    </row>
    <row r="189" spans="1:3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AD189" s="10"/>
      <c r="AE189" s="10"/>
    </row>
    <row r="190" spans="1:3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AD190" s="10"/>
      <c r="AE190" s="10"/>
    </row>
    <row r="191" spans="1:3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AD191" s="10"/>
      <c r="AE191" s="10"/>
    </row>
    <row r="192" spans="1:3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AD192" s="10"/>
      <c r="AE192" s="10"/>
    </row>
    <row r="193" spans="1:3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AD193" s="10"/>
      <c r="AE193" s="10"/>
    </row>
    <row r="194" spans="1:3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AD194" s="10"/>
      <c r="AE194" s="10"/>
    </row>
    <row r="195" spans="1:3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AD195" s="10"/>
      <c r="AE195" s="10"/>
    </row>
    <row r="196" spans="1:3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AD196" s="10"/>
      <c r="AE196" s="10"/>
    </row>
    <row r="197" spans="1:3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AD197" s="10"/>
      <c r="AE197" s="10"/>
    </row>
    <row r="198" spans="1:3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AD198" s="10"/>
      <c r="AE198" s="10"/>
    </row>
    <row r="199" spans="1:3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AD199" s="10"/>
      <c r="AE199" s="10"/>
    </row>
    <row r="200" spans="1:3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AD200" s="10"/>
      <c r="AE200" s="10"/>
    </row>
    <row r="201" spans="1:3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AD201" s="10"/>
      <c r="AE201" s="10"/>
    </row>
    <row r="202" spans="1:3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AD202" s="10"/>
      <c r="AE202" s="10"/>
    </row>
    <row r="203" spans="1:3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AD203" s="10"/>
      <c r="AE203" s="10"/>
    </row>
    <row r="204" spans="1:3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AD204" s="10"/>
      <c r="AE204" s="10"/>
    </row>
    <row r="205" spans="1:3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AD205" s="10"/>
      <c r="AE205" s="10"/>
    </row>
    <row r="206" spans="1:3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AD206" s="10"/>
      <c r="AE206" s="10"/>
    </row>
    <row r="207" spans="1:3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AD207" s="10"/>
      <c r="AE207" s="10"/>
    </row>
    <row r="208" spans="1:3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AD208" s="10"/>
      <c r="AE208" s="10"/>
    </row>
    <row r="209" spans="1:3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AD209" s="10"/>
      <c r="AE209" s="10"/>
    </row>
    <row r="210" spans="1:3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AD210" s="10"/>
      <c r="AE210" s="10"/>
    </row>
    <row r="211" spans="1:3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AD211" s="10"/>
      <c r="AE211" s="10"/>
    </row>
    <row r="212" spans="1:3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AD212" s="10"/>
      <c r="AE212" s="10"/>
    </row>
    <row r="213" spans="1:3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AD213" s="10"/>
      <c r="AE213" s="10"/>
    </row>
    <row r="214" spans="1:3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AD214" s="10"/>
      <c r="AE214" s="10"/>
    </row>
    <row r="215" spans="1:3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AD215" s="10"/>
      <c r="AE215" s="10"/>
    </row>
    <row r="216" spans="1:3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AD216" s="10"/>
      <c r="AE216" s="10"/>
    </row>
    <row r="217" spans="1:3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AD217" s="10"/>
      <c r="AE217" s="10"/>
    </row>
    <row r="218" spans="1:3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AD218" s="10"/>
      <c r="AE218" s="10"/>
    </row>
    <row r="219" spans="1:3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AD219" s="10"/>
      <c r="AE219" s="10"/>
    </row>
    <row r="220" spans="1:3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AD220" s="10"/>
      <c r="AE220" s="10"/>
    </row>
    <row r="221" spans="1:3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AD221" s="10"/>
      <c r="AE221" s="10"/>
    </row>
    <row r="222" spans="1:3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AD222" s="10"/>
      <c r="AE222" s="10"/>
    </row>
    <row r="223" spans="1:3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AD223" s="10"/>
      <c r="AE223" s="10"/>
    </row>
    <row r="224" spans="1:3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AD224" s="10"/>
      <c r="AE224" s="10"/>
    </row>
    <row r="225" spans="1:3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AD225" s="10"/>
      <c r="AE225" s="10"/>
    </row>
    <row r="226" spans="1:3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AD226" s="10"/>
      <c r="AE226" s="10"/>
    </row>
    <row r="227" spans="1:3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AD227" s="10"/>
      <c r="AE227" s="10"/>
    </row>
    <row r="228" spans="1:3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AD228" s="10"/>
      <c r="AE228" s="10"/>
    </row>
    <row r="229" spans="1:3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AD229" s="10"/>
      <c r="AE229" s="10"/>
    </row>
    <row r="230" spans="1:3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AD230" s="10"/>
      <c r="AE230" s="10"/>
    </row>
    <row r="231" spans="1:3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AD231" s="10"/>
      <c r="AE231" s="10"/>
    </row>
    <row r="232" spans="1:3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AD232" s="10"/>
      <c r="AE232" s="10"/>
    </row>
    <row r="233" spans="1:3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AD233" s="10"/>
      <c r="AE233" s="10"/>
    </row>
    <row r="234" spans="1:3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AD234" s="10"/>
      <c r="AE234" s="10"/>
    </row>
    <row r="235" spans="1:3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AD235" s="10"/>
      <c r="AE235" s="10"/>
    </row>
    <row r="236" spans="1:3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AD236" s="10"/>
      <c r="AE236" s="10"/>
    </row>
    <row r="237" spans="1:3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AD237" s="10"/>
      <c r="AE237" s="10"/>
    </row>
    <row r="238" spans="1:3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AD238" s="10"/>
      <c r="AE238" s="10"/>
    </row>
    <row r="239" spans="1:3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AD239" s="10"/>
      <c r="AE239" s="10"/>
    </row>
    <row r="240" spans="1:3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AD240" s="10"/>
      <c r="AE240" s="10"/>
    </row>
    <row r="241" spans="1:3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AD241" s="10"/>
      <c r="AE241" s="10"/>
    </row>
    <row r="242" spans="1:3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AD242" s="10"/>
      <c r="AE242" s="10"/>
    </row>
    <row r="243" spans="1:3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AD243" s="10"/>
      <c r="AE243" s="10"/>
    </row>
    <row r="244" spans="1:3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AD244" s="10"/>
      <c r="AE244" s="10"/>
    </row>
    <row r="245" spans="1:3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AD245" s="10"/>
      <c r="AE245" s="10"/>
    </row>
    <row r="246" spans="1:3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AD246" s="10"/>
      <c r="AE246" s="10"/>
    </row>
    <row r="247" spans="1:3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AD247" s="10"/>
      <c r="AE247" s="10"/>
    </row>
    <row r="248" spans="1:3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AD248" s="10"/>
      <c r="AE248" s="10"/>
    </row>
    <row r="249" spans="1:3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AD249" s="10"/>
      <c r="AE249" s="10"/>
    </row>
    <row r="250" spans="1:3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AD250" s="10"/>
      <c r="AE250" s="10"/>
    </row>
    <row r="251" spans="1:3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AD251" s="10"/>
      <c r="AE251" s="10"/>
    </row>
    <row r="252" spans="1:3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AD252" s="10"/>
      <c r="AE252" s="10"/>
    </row>
    <row r="253" spans="1:3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AD253" s="10"/>
      <c r="AE253" s="10"/>
    </row>
    <row r="254" spans="1:3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AD254" s="10"/>
      <c r="AE254" s="10"/>
    </row>
    <row r="255" spans="1:3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AD255" s="10"/>
      <c r="AE255" s="10"/>
    </row>
    <row r="256" spans="1:3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AD256" s="10"/>
      <c r="AE256" s="10"/>
    </row>
    <row r="257" spans="1:3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AD257" s="10"/>
      <c r="AE257" s="10"/>
    </row>
    <row r="258" spans="1:3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AD258" s="10"/>
      <c r="AE258" s="10"/>
    </row>
    <row r="259" spans="1:3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AD259" s="10"/>
      <c r="AE259" s="10"/>
    </row>
    <row r="260" spans="1:3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AD260" s="10"/>
      <c r="AE260" s="10"/>
    </row>
    <row r="261" spans="1:3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AD261" s="10"/>
      <c r="AE261" s="10"/>
    </row>
    <row r="262" spans="1:3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AD262" s="10"/>
      <c r="AE262" s="10"/>
    </row>
    <row r="263" spans="1:3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AD263" s="10"/>
      <c r="AE263" s="10"/>
    </row>
    <row r="264" spans="1:3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AD264" s="10"/>
      <c r="AE264" s="10"/>
    </row>
    <row r="265" spans="1:3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AD265" s="10"/>
      <c r="AE265" s="10"/>
    </row>
    <row r="266" spans="1:3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AD266" s="10"/>
      <c r="AE266" s="10"/>
    </row>
    <row r="267" spans="1:3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AD267" s="10"/>
      <c r="AE267" s="10"/>
    </row>
    <row r="268" spans="1:3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AD268" s="10"/>
      <c r="AE268" s="10"/>
    </row>
    <row r="269" spans="1:3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AD269" s="10"/>
      <c r="AE269" s="10"/>
    </row>
    <row r="270" spans="1:3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AD270" s="10"/>
      <c r="AE270" s="10"/>
    </row>
    <row r="271" spans="1:3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AD271" s="10"/>
      <c r="AE271" s="10"/>
    </row>
    <row r="272" spans="1:3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AD272" s="10"/>
      <c r="AE272" s="10"/>
    </row>
  </sheetData>
  <mergeCells count="19">
    <mergeCell ref="A9:F9"/>
    <mergeCell ref="H4:I4"/>
    <mergeCell ref="L4:M4"/>
    <mergeCell ref="N4:O4"/>
    <mergeCell ref="P4:Q4"/>
    <mergeCell ref="A2:A6"/>
    <mergeCell ref="J2:Q2"/>
    <mergeCell ref="B3:C4"/>
    <mergeCell ref="D3:I3"/>
    <mergeCell ref="J3:K4"/>
    <mergeCell ref="L3:Q3"/>
    <mergeCell ref="D4:E4"/>
    <mergeCell ref="F4:G4"/>
    <mergeCell ref="A1:U1"/>
    <mergeCell ref="A8:F8"/>
    <mergeCell ref="T2:U5"/>
    <mergeCell ref="B2:I2"/>
    <mergeCell ref="T6:U6"/>
    <mergeCell ref="R2:S4"/>
  </mergeCells>
  <pageMargins left="0.25" right="0.25" top="0.75" bottom="0.75" header="0.3" footer="0.3"/>
  <pageSetup paperSize="9" scale="6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opLeftCell="A19" workbookViewId="0">
      <selection activeCell="O25" sqref="O25"/>
    </sheetView>
  </sheetViews>
  <sheetFormatPr baseColWidth="10" defaultRowHeight="15" x14ac:dyDescent="0.25"/>
  <cols>
    <col min="1" max="5" width="11.42578125" style="10"/>
    <col min="6" max="6" width="12.42578125" style="10" customWidth="1"/>
    <col min="7" max="8" width="11.42578125" style="10"/>
    <col min="9" max="9" width="28.85546875" style="10" customWidth="1"/>
    <col min="10" max="10" width="11.42578125" style="10"/>
    <col min="11" max="11" width="13.42578125" style="10" customWidth="1"/>
    <col min="12" max="16384" width="11.42578125" style="10"/>
  </cols>
  <sheetData>
    <row r="1" spans="1:11" x14ac:dyDescent="0.25">
      <c r="A1" s="194" t="s">
        <v>89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4" spans="1:11" x14ac:dyDescent="0.25">
      <c r="A4" s="10" t="s">
        <v>20</v>
      </c>
      <c r="B4" s="10" t="s">
        <v>38</v>
      </c>
      <c r="C4" s="10" t="s">
        <v>16</v>
      </c>
      <c r="I4" s="11" t="s">
        <v>0</v>
      </c>
      <c r="J4" s="11">
        <v>1301</v>
      </c>
      <c r="K4" s="36">
        <f>J4/J8</f>
        <v>0.8898768809849521</v>
      </c>
    </row>
    <row r="5" spans="1:11" ht="19.5" thickBot="1" x14ac:dyDescent="0.3">
      <c r="A5" s="12">
        <v>358</v>
      </c>
      <c r="B5" s="13">
        <v>1104</v>
      </c>
      <c r="C5" s="14">
        <v>1483</v>
      </c>
      <c r="I5" s="11" t="s">
        <v>5</v>
      </c>
      <c r="J5" s="11">
        <v>161</v>
      </c>
      <c r="K5" s="36">
        <f>J5/J8</f>
        <v>0.11012311901504789</v>
      </c>
    </row>
    <row r="6" spans="1:11" x14ac:dyDescent="0.25">
      <c r="A6" s="37">
        <f>A5/C5</f>
        <v>0.24140256237356708</v>
      </c>
      <c r="B6" s="37">
        <f>B5/C5</f>
        <v>0.74443695212407279</v>
      </c>
      <c r="I6" s="11"/>
      <c r="J6" s="11"/>
    </row>
    <row r="7" spans="1:11" x14ac:dyDescent="0.25">
      <c r="I7" s="11"/>
      <c r="J7" s="11"/>
    </row>
    <row r="8" spans="1:11" x14ac:dyDescent="0.25">
      <c r="J8" s="10">
        <f>SUM(J4:J7)</f>
        <v>1462</v>
      </c>
    </row>
    <row r="19" spans="1:11" x14ac:dyDescent="0.25">
      <c r="I19" s="10" t="s">
        <v>64</v>
      </c>
      <c r="J19" s="10">
        <f>197+33</f>
        <v>230</v>
      </c>
      <c r="K19" s="36">
        <f>J19/J21</f>
        <v>0.57213930348258701</v>
      </c>
    </row>
    <row r="20" spans="1:11" x14ac:dyDescent="0.25">
      <c r="I20" s="10" t="s">
        <v>45</v>
      </c>
      <c r="J20" s="10">
        <f>137+35</f>
        <v>172</v>
      </c>
      <c r="K20" s="36">
        <f>J20/J21</f>
        <v>0.42786069651741293</v>
      </c>
    </row>
    <row r="21" spans="1:11" x14ac:dyDescent="0.25">
      <c r="A21" s="10" t="s">
        <v>39</v>
      </c>
      <c r="B21" s="10">
        <f>967+93</f>
        <v>1060</v>
      </c>
      <c r="C21" s="37">
        <f>B21/B23</f>
        <v>0.72503419972640215</v>
      </c>
      <c r="J21" s="10">
        <f>SUM(J19:J20)</f>
        <v>402</v>
      </c>
    </row>
    <row r="22" spans="1:11" x14ac:dyDescent="0.25">
      <c r="A22" s="10" t="s">
        <v>40</v>
      </c>
      <c r="B22" s="10">
        <f>334+68</f>
        <v>402</v>
      </c>
      <c r="C22" s="37">
        <f>B22/B23</f>
        <v>0.27496580027359779</v>
      </c>
    </row>
    <row r="23" spans="1:11" x14ac:dyDescent="0.25">
      <c r="B23" s="10">
        <f>SUM(B21:B22)</f>
        <v>1462</v>
      </c>
    </row>
    <row r="27" spans="1:11" ht="15" customHeight="1" x14ac:dyDescent="0.25"/>
    <row r="36" spans="2:10" x14ac:dyDescent="0.25">
      <c r="B36" s="30" t="s">
        <v>61</v>
      </c>
      <c r="C36" s="30">
        <v>967</v>
      </c>
      <c r="D36" s="35">
        <f>C36/C38</f>
        <v>0.83075601374570451</v>
      </c>
      <c r="H36" s="30" t="s">
        <v>60</v>
      </c>
      <c r="I36" s="30">
        <v>93</v>
      </c>
      <c r="J36" s="35">
        <f>I36/I38</f>
        <v>0.73809523809523814</v>
      </c>
    </row>
    <row r="37" spans="2:10" x14ac:dyDescent="0.25">
      <c r="B37" s="30" t="s">
        <v>63</v>
      </c>
      <c r="C37" s="30">
        <v>197</v>
      </c>
      <c r="D37" s="35">
        <f>C37/C38</f>
        <v>0.16924398625429554</v>
      </c>
      <c r="H37" s="30" t="s">
        <v>62</v>
      </c>
      <c r="I37" s="30">
        <v>33</v>
      </c>
      <c r="J37" s="35">
        <f>I37/I38</f>
        <v>0.26190476190476192</v>
      </c>
    </row>
    <row r="38" spans="2:10" x14ac:dyDescent="0.25">
      <c r="B38" s="30"/>
      <c r="C38" s="30">
        <f>SUM(C36:C37)</f>
        <v>1164</v>
      </c>
      <c r="D38" s="30"/>
      <c r="H38" s="30"/>
      <c r="I38" s="30">
        <f>SUM(I36:I37)</f>
        <v>126</v>
      </c>
      <c r="J38" s="30"/>
    </row>
    <row r="50" spans="1:8" x14ac:dyDescent="0.25">
      <c r="A50" s="167" t="s">
        <v>85</v>
      </c>
      <c r="B50" s="167"/>
      <c r="C50" s="167"/>
      <c r="D50" s="167"/>
      <c r="E50" s="167"/>
      <c r="F50" s="167"/>
      <c r="G50" s="167"/>
      <c r="H50" s="167"/>
    </row>
  </sheetData>
  <mergeCells count="2">
    <mergeCell ref="A1:K2"/>
    <mergeCell ref="A50:H50"/>
  </mergeCells>
  <pageMargins left="0.7" right="0.7" top="0.75" bottom="0.75" header="0.3" footer="0.3"/>
  <pageSetup paperSize="9" scale="66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0"/>
  <sheetViews>
    <sheetView showGridLines="0" workbookViewId="0">
      <selection activeCell="I12" sqref="I12"/>
    </sheetView>
  </sheetViews>
  <sheetFormatPr baseColWidth="10" defaultColWidth="9.140625" defaultRowHeight="15" x14ac:dyDescent="0.25"/>
  <cols>
    <col min="1" max="1" width="48" style="100" customWidth="1"/>
    <col min="2" max="9" width="7.7109375" style="100" customWidth="1"/>
    <col min="10" max="11" width="9.140625" style="100"/>
    <col min="12" max="13" width="9.7109375" style="100" customWidth="1"/>
    <col min="14" max="25" width="9.140625" style="100"/>
    <col min="26" max="27" width="10.5703125" style="100" customWidth="1"/>
    <col min="28" max="28" width="16.5703125" style="100" customWidth="1"/>
    <col min="29" max="38" width="9.140625" style="99"/>
    <col min="39" max="16384" width="9.140625" style="100"/>
  </cols>
  <sheetData>
    <row r="1" spans="1:38" ht="29.25" thickBot="1" x14ac:dyDescent="0.3">
      <c r="A1" s="195" t="s">
        <v>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</row>
    <row r="2" spans="1:38" s="102" customFormat="1" ht="30.75" customHeight="1" x14ac:dyDescent="0.25">
      <c r="A2" s="196" t="s">
        <v>80</v>
      </c>
      <c r="B2" s="198" t="s">
        <v>0</v>
      </c>
      <c r="C2" s="199"/>
      <c r="D2" s="199"/>
      <c r="E2" s="199"/>
      <c r="F2" s="199"/>
      <c r="G2" s="199"/>
      <c r="H2" s="199"/>
      <c r="I2" s="200"/>
      <c r="J2" s="198" t="s">
        <v>59</v>
      </c>
      <c r="K2" s="199"/>
      <c r="L2" s="199"/>
      <c r="M2" s="199"/>
      <c r="N2" s="199"/>
      <c r="O2" s="199"/>
      <c r="P2" s="199"/>
      <c r="Q2" s="200"/>
      <c r="R2" s="198" t="s">
        <v>5</v>
      </c>
      <c r="S2" s="199"/>
      <c r="T2" s="199"/>
      <c r="U2" s="199"/>
      <c r="V2" s="199"/>
      <c r="W2" s="199"/>
      <c r="X2" s="199"/>
      <c r="Y2" s="200"/>
      <c r="Z2" s="201" t="s">
        <v>65</v>
      </c>
      <c r="AA2" s="202"/>
      <c r="AB2" s="205" t="s">
        <v>21</v>
      </c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38" s="102" customFormat="1" ht="30.75" customHeight="1" x14ac:dyDescent="0.25">
      <c r="A3" s="197"/>
      <c r="B3" s="207" t="s">
        <v>1</v>
      </c>
      <c r="C3" s="208"/>
      <c r="D3" s="208" t="s">
        <v>53</v>
      </c>
      <c r="E3" s="208"/>
      <c r="F3" s="208"/>
      <c r="G3" s="208"/>
      <c r="H3" s="208"/>
      <c r="I3" s="209"/>
      <c r="J3" s="207" t="s">
        <v>6</v>
      </c>
      <c r="K3" s="208"/>
      <c r="L3" s="208" t="s">
        <v>54</v>
      </c>
      <c r="M3" s="208"/>
      <c r="N3" s="208"/>
      <c r="O3" s="208"/>
      <c r="P3" s="208"/>
      <c r="Q3" s="209"/>
      <c r="R3" s="207" t="s">
        <v>6</v>
      </c>
      <c r="S3" s="208"/>
      <c r="T3" s="208" t="s">
        <v>54</v>
      </c>
      <c r="U3" s="208"/>
      <c r="V3" s="208"/>
      <c r="W3" s="208"/>
      <c r="X3" s="208"/>
      <c r="Y3" s="209"/>
      <c r="Z3" s="203"/>
      <c r="AA3" s="204"/>
      <c r="AB3" s="206"/>
      <c r="AC3" s="101"/>
      <c r="AD3" s="101"/>
      <c r="AE3" s="101"/>
      <c r="AF3" s="101"/>
      <c r="AG3" s="101"/>
      <c r="AH3" s="101"/>
      <c r="AI3" s="101"/>
      <c r="AJ3" s="101"/>
      <c r="AK3" s="101"/>
      <c r="AL3" s="101"/>
    </row>
    <row r="4" spans="1:38" s="102" customFormat="1" ht="30.75" customHeight="1" x14ac:dyDescent="0.25">
      <c r="A4" s="197"/>
      <c r="B4" s="207"/>
      <c r="C4" s="208"/>
      <c r="D4" s="208" t="s">
        <v>17</v>
      </c>
      <c r="E4" s="208"/>
      <c r="F4" s="210" t="s">
        <v>4</v>
      </c>
      <c r="G4" s="210"/>
      <c r="H4" s="210" t="s">
        <v>55</v>
      </c>
      <c r="I4" s="211"/>
      <c r="J4" s="207"/>
      <c r="K4" s="208"/>
      <c r="L4" s="212" t="s">
        <v>66</v>
      </c>
      <c r="M4" s="212"/>
      <c r="N4" s="210" t="s">
        <v>4</v>
      </c>
      <c r="O4" s="210"/>
      <c r="P4" s="210" t="s">
        <v>55</v>
      </c>
      <c r="Q4" s="211"/>
      <c r="R4" s="207"/>
      <c r="S4" s="208"/>
      <c r="T4" s="208" t="s">
        <v>48</v>
      </c>
      <c r="U4" s="208"/>
      <c r="V4" s="210" t="s">
        <v>4</v>
      </c>
      <c r="W4" s="210"/>
      <c r="X4" s="210" t="s">
        <v>55</v>
      </c>
      <c r="Y4" s="211"/>
      <c r="Z4" s="203"/>
      <c r="AA4" s="204"/>
      <c r="AB4" s="206"/>
      <c r="AC4" s="101"/>
      <c r="AD4" s="101"/>
      <c r="AE4" s="101"/>
      <c r="AF4" s="101"/>
      <c r="AG4" s="101"/>
      <c r="AH4" s="101"/>
      <c r="AI4" s="101"/>
      <c r="AJ4" s="101"/>
      <c r="AK4" s="101"/>
      <c r="AL4" s="101"/>
    </row>
    <row r="5" spans="1:38" s="102" customFormat="1" ht="30.75" customHeight="1" x14ac:dyDescent="0.25">
      <c r="A5" s="197"/>
      <c r="B5" s="103" t="s">
        <v>2</v>
      </c>
      <c r="C5" s="104" t="s">
        <v>3</v>
      </c>
      <c r="D5" s="105" t="s">
        <v>2</v>
      </c>
      <c r="E5" s="104" t="s">
        <v>3</v>
      </c>
      <c r="F5" s="106" t="s">
        <v>2</v>
      </c>
      <c r="G5" s="107" t="s">
        <v>3</v>
      </c>
      <c r="H5" s="106" t="s">
        <v>2</v>
      </c>
      <c r="I5" s="108" t="s">
        <v>3</v>
      </c>
      <c r="J5" s="103" t="s">
        <v>2</v>
      </c>
      <c r="K5" s="104" t="s">
        <v>3</v>
      </c>
      <c r="L5" s="105" t="s">
        <v>2</v>
      </c>
      <c r="M5" s="104" t="s">
        <v>3</v>
      </c>
      <c r="N5" s="106" t="s">
        <v>2</v>
      </c>
      <c r="O5" s="107" t="s">
        <v>3</v>
      </c>
      <c r="P5" s="106" t="s">
        <v>2</v>
      </c>
      <c r="Q5" s="108" t="s">
        <v>3</v>
      </c>
      <c r="R5" s="103" t="s">
        <v>2</v>
      </c>
      <c r="S5" s="104" t="s">
        <v>3</v>
      </c>
      <c r="T5" s="105" t="s">
        <v>2</v>
      </c>
      <c r="U5" s="104" t="s">
        <v>3</v>
      </c>
      <c r="V5" s="106" t="s">
        <v>2</v>
      </c>
      <c r="W5" s="107" t="s">
        <v>3</v>
      </c>
      <c r="X5" s="106" t="s">
        <v>2</v>
      </c>
      <c r="Y5" s="108" t="s">
        <v>3</v>
      </c>
      <c r="Z5" s="103" t="s">
        <v>2</v>
      </c>
      <c r="AA5" s="109" t="s">
        <v>3</v>
      </c>
      <c r="AB5" s="206"/>
      <c r="AC5" s="101"/>
      <c r="AD5" s="101"/>
      <c r="AE5" s="101"/>
      <c r="AF5" s="101"/>
      <c r="AG5" s="101"/>
      <c r="AH5" s="101"/>
      <c r="AI5" s="101"/>
      <c r="AJ5" s="101"/>
      <c r="AK5" s="101"/>
      <c r="AL5" s="101"/>
    </row>
    <row r="6" spans="1:38" ht="27.75" customHeight="1" x14ac:dyDescent="0.25">
      <c r="A6" s="110" t="s">
        <v>67</v>
      </c>
      <c r="B6" s="92">
        <v>3</v>
      </c>
      <c r="C6" s="93">
        <v>12</v>
      </c>
      <c r="D6" s="94">
        <v>1</v>
      </c>
      <c r="E6" s="93">
        <v>3</v>
      </c>
      <c r="F6" s="95">
        <v>1</v>
      </c>
      <c r="G6" s="96">
        <v>1</v>
      </c>
      <c r="H6" s="95">
        <v>0</v>
      </c>
      <c r="I6" s="97">
        <v>2</v>
      </c>
      <c r="J6" s="92">
        <v>1082</v>
      </c>
      <c r="K6" s="93">
        <v>4554</v>
      </c>
      <c r="L6" s="94">
        <v>1306</v>
      </c>
      <c r="M6" s="93">
        <v>7081</v>
      </c>
      <c r="N6" s="95">
        <v>912</v>
      </c>
      <c r="O6" s="96">
        <v>4881</v>
      </c>
      <c r="P6" s="95">
        <v>394</v>
      </c>
      <c r="Q6" s="97">
        <v>2200</v>
      </c>
      <c r="R6" s="92">
        <v>41</v>
      </c>
      <c r="S6" s="93">
        <v>129</v>
      </c>
      <c r="T6" s="94">
        <v>281</v>
      </c>
      <c r="U6" s="93">
        <v>676</v>
      </c>
      <c r="V6" s="95">
        <v>2</v>
      </c>
      <c r="W6" s="96">
        <v>14</v>
      </c>
      <c r="X6" s="95">
        <v>279</v>
      </c>
      <c r="Y6" s="97">
        <v>662</v>
      </c>
      <c r="Z6" s="92">
        <v>2714</v>
      </c>
      <c r="AA6" s="98">
        <v>12455</v>
      </c>
      <c r="AB6" s="111">
        <v>15169</v>
      </c>
    </row>
    <row r="7" spans="1:38" ht="27.75" customHeight="1" thickBot="1" x14ac:dyDescent="0.3">
      <c r="A7" s="124" t="s">
        <v>68</v>
      </c>
      <c r="B7" s="85">
        <v>0</v>
      </c>
      <c r="C7" s="86">
        <v>2</v>
      </c>
      <c r="D7" s="87">
        <v>0</v>
      </c>
      <c r="E7" s="86">
        <v>1</v>
      </c>
      <c r="F7" s="88">
        <v>0</v>
      </c>
      <c r="G7" s="89">
        <v>0</v>
      </c>
      <c r="H7" s="88">
        <v>0</v>
      </c>
      <c r="I7" s="90">
        <v>1</v>
      </c>
      <c r="J7" s="85">
        <v>414</v>
      </c>
      <c r="K7" s="86">
        <v>1181</v>
      </c>
      <c r="L7" s="87">
        <v>828</v>
      </c>
      <c r="M7" s="86">
        <v>2185</v>
      </c>
      <c r="N7" s="88">
        <v>509</v>
      </c>
      <c r="O7" s="89">
        <v>1361</v>
      </c>
      <c r="P7" s="88">
        <v>319</v>
      </c>
      <c r="Q7" s="90">
        <v>824</v>
      </c>
      <c r="R7" s="85">
        <v>21</v>
      </c>
      <c r="S7" s="86">
        <v>40</v>
      </c>
      <c r="T7" s="87">
        <v>9</v>
      </c>
      <c r="U7" s="86">
        <v>33</v>
      </c>
      <c r="V7" s="88">
        <v>0</v>
      </c>
      <c r="W7" s="89">
        <v>2</v>
      </c>
      <c r="X7" s="88">
        <v>9</v>
      </c>
      <c r="Y7" s="90">
        <v>31</v>
      </c>
      <c r="Z7" s="85">
        <v>1272</v>
      </c>
      <c r="AA7" s="91">
        <v>3442</v>
      </c>
      <c r="AB7" s="112">
        <v>4714</v>
      </c>
    </row>
    <row r="8" spans="1:38" s="102" customFormat="1" ht="27.75" customHeight="1" thickBot="1" x14ac:dyDescent="0.3">
      <c r="A8" s="113" t="s">
        <v>18</v>
      </c>
      <c r="B8" s="114">
        <f>SUM(B6:B7)</f>
        <v>3</v>
      </c>
      <c r="C8" s="115">
        <f t="shared" ref="C8:AA8" si="0">SUM(C6:C7)</f>
        <v>14</v>
      </c>
      <c r="D8" s="116">
        <f t="shared" si="0"/>
        <v>1</v>
      </c>
      <c r="E8" s="115">
        <f t="shared" si="0"/>
        <v>4</v>
      </c>
      <c r="F8" s="121">
        <f t="shared" si="0"/>
        <v>1</v>
      </c>
      <c r="G8" s="122">
        <f t="shared" si="0"/>
        <v>1</v>
      </c>
      <c r="H8" s="121">
        <f t="shared" si="0"/>
        <v>0</v>
      </c>
      <c r="I8" s="123">
        <f t="shared" si="0"/>
        <v>3</v>
      </c>
      <c r="J8" s="114">
        <f t="shared" si="0"/>
        <v>1496</v>
      </c>
      <c r="K8" s="115">
        <f t="shared" si="0"/>
        <v>5735</v>
      </c>
      <c r="L8" s="116">
        <f t="shared" si="0"/>
        <v>2134</v>
      </c>
      <c r="M8" s="115">
        <f t="shared" si="0"/>
        <v>9266</v>
      </c>
      <c r="N8" s="121">
        <f t="shared" si="0"/>
        <v>1421</v>
      </c>
      <c r="O8" s="122">
        <f t="shared" si="0"/>
        <v>6242</v>
      </c>
      <c r="P8" s="121">
        <f t="shared" si="0"/>
        <v>713</v>
      </c>
      <c r="Q8" s="123">
        <f t="shared" si="0"/>
        <v>3024</v>
      </c>
      <c r="R8" s="114">
        <f t="shared" si="0"/>
        <v>62</v>
      </c>
      <c r="S8" s="115">
        <f t="shared" si="0"/>
        <v>169</v>
      </c>
      <c r="T8" s="116">
        <f t="shared" si="0"/>
        <v>290</v>
      </c>
      <c r="U8" s="115">
        <f t="shared" si="0"/>
        <v>709</v>
      </c>
      <c r="V8" s="121">
        <f t="shared" si="0"/>
        <v>2</v>
      </c>
      <c r="W8" s="122">
        <f t="shared" si="0"/>
        <v>16</v>
      </c>
      <c r="X8" s="121">
        <f t="shared" si="0"/>
        <v>288</v>
      </c>
      <c r="Y8" s="123">
        <f t="shared" si="0"/>
        <v>693</v>
      </c>
      <c r="Z8" s="114">
        <f t="shared" si="0"/>
        <v>3986</v>
      </c>
      <c r="AA8" s="115">
        <f t="shared" si="0"/>
        <v>15897</v>
      </c>
      <c r="AB8" s="117">
        <f>SUM(AB6:AB7)</f>
        <v>19883</v>
      </c>
      <c r="AC8" s="118"/>
      <c r="AD8" s="118"/>
      <c r="AE8" s="118"/>
      <c r="AF8" s="118"/>
      <c r="AG8" s="118"/>
      <c r="AH8" s="118"/>
      <c r="AI8" s="118"/>
      <c r="AJ8" s="118"/>
      <c r="AK8" s="118"/>
      <c r="AL8" s="118"/>
    </row>
    <row r="9" spans="1:38" x14ac:dyDescent="0.2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1:38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38" ht="78" customHeight="1" x14ac:dyDescent="0.25">
      <c r="A11" s="119" t="s">
        <v>69</v>
      </c>
      <c r="B11" s="119"/>
      <c r="C11" s="119"/>
      <c r="D11" s="119"/>
      <c r="E11" s="119"/>
      <c r="F11" s="119"/>
      <c r="G11" s="120"/>
      <c r="H11" s="120"/>
      <c r="I11" s="120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38" ht="57.75" customHeight="1" x14ac:dyDescent="0.25">
      <c r="A12" s="119" t="s">
        <v>57</v>
      </c>
      <c r="B12" s="119"/>
      <c r="C12" s="119"/>
      <c r="D12" s="119"/>
      <c r="E12" s="119"/>
      <c r="F12" s="119"/>
      <c r="G12" s="120"/>
      <c r="H12" s="120"/>
      <c r="I12" s="120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38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38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38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38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</row>
    <row r="22" spans="1:28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</row>
    <row r="23" spans="1:28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</row>
    <row r="24" spans="1:28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</row>
    <row r="25" spans="1:28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</row>
    <row r="26" spans="1:28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spans="1:28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</row>
    <row r="28" spans="1:28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</row>
    <row r="29" spans="1:28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</row>
    <row r="30" spans="1:28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28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28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</row>
    <row r="35" spans="1:28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1:28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</row>
    <row r="38" spans="1:28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</row>
    <row r="40" spans="1:28" x14ac:dyDescent="0.2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</row>
    <row r="41" spans="1:28" x14ac:dyDescent="0.2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</row>
    <row r="42" spans="1:28" x14ac:dyDescent="0.2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</row>
    <row r="45" spans="1:28" x14ac:dyDescent="0.2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</row>
    <row r="46" spans="1:28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</row>
    <row r="47" spans="1:28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x14ac:dyDescent="0.2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</row>
    <row r="49" spans="1:28" x14ac:dyDescent="0.2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1:28" x14ac:dyDescent="0.2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1:28" x14ac:dyDescent="0.2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28" x14ac:dyDescent="0.2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x14ac:dyDescent="0.2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  <row r="54" spans="1:28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</row>
    <row r="55" spans="1:28" x14ac:dyDescent="0.2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</row>
    <row r="56" spans="1:28" x14ac:dyDescent="0.2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</row>
    <row r="57" spans="1:28" x14ac:dyDescent="0.2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</row>
    <row r="58" spans="1:28" x14ac:dyDescent="0.2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</row>
    <row r="59" spans="1:28" x14ac:dyDescent="0.2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</row>
    <row r="60" spans="1:28" x14ac:dyDescent="0.2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</row>
    <row r="61" spans="1:28" x14ac:dyDescent="0.2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</row>
    <row r="62" spans="1:28" x14ac:dyDescent="0.2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</row>
    <row r="63" spans="1:28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</row>
    <row r="64" spans="1:28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</row>
    <row r="65" spans="1:28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</row>
    <row r="66" spans="1:28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</row>
    <row r="67" spans="1:28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</row>
    <row r="68" spans="1:28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</row>
    <row r="69" spans="1:28" x14ac:dyDescent="0.2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</row>
    <row r="70" spans="1:28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</row>
    <row r="71" spans="1:28" x14ac:dyDescent="0.2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</row>
    <row r="72" spans="1:28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</row>
    <row r="73" spans="1:28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</row>
    <row r="74" spans="1:2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</row>
    <row r="75" spans="1:28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</row>
    <row r="76" spans="1:28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</row>
    <row r="77" spans="1:28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</row>
    <row r="78" spans="1:28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</row>
    <row r="79" spans="1:28" x14ac:dyDescent="0.2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</row>
    <row r="80" spans="1:28" x14ac:dyDescent="0.25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</row>
    <row r="81" spans="1:28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</row>
    <row r="82" spans="1:28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</row>
    <row r="83" spans="1:28" x14ac:dyDescent="0.25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</row>
    <row r="84" spans="1:28" x14ac:dyDescent="0.25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</row>
    <row r="85" spans="1:28" x14ac:dyDescent="0.25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</row>
    <row r="86" spans="1:28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</row>
    <row r="87" spans="1:28" x14ac:dyDescent="0.25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</row>
    <row r="88" spans="1:28" x14ac:dyDescent="0.25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</row>
    <row r="89" spans="1:28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</row>
    <row r="90" spans="1:28" x14ac:dyDescent="0.25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</row>
    <row r="91" spans="1:28" x14ac:dyDescent="0.2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</row>
    <row r="92" spans="1:28" x14ac:dyDescent="0.25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</row>
    <row r="93" spans="1:28" x14ac:dyDescent="0.25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</row>
    <row r="94" spans="1:28" x14ac:dyDescent="0.25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</row>
    <row r="95" spans="1:28" x14ac:dyDescent="0.2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</row>
    <row r="96" spans="1:28" x14ac:dyDescent="0.25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</row>
    <row r="97" spans="1:28" x14ac:dyDescent="0.25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</row>
    <row r="98" spans="1:28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</row>
    <row r="99" spans="1:28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</row>
    <row r="100" spans="1:28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</row>
    <row r="101" spans="1:28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</row>
    <row r="102" spans="1:28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</row>
    <row r="103" spans="1:28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</row>
    <row r="104" spans="1:28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</row>
    <row r="105" spans="1:28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</row>
    <row r="106" spans="1:28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</row>
    <row r="107" spans="1:28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</row>
    <row r="108" spans="1:28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</row>
    <row r="109" spans="1:28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</row>
    <row r="110" spans="1:28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</row>
    <row r="111" spans="1:28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</row>
    <row r="112" spans="1:28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</row>
    <row r="113" spans="1:28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</row>
    <row r="114" spans="1:28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</row>
    <row r="115" spans="1:28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</row>
    <row r="116" spans="1:28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</row>
    <row r="117" spans="1:28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</row>
    <row r="118" spans="1:28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</row>
    <row r="119" spans="1:28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</row>
    <row r="120" spans="1:28" x14ac:dyDescent="0.25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</row>
    <row r="121" spans="1:28" x14ac:dyDescent="0.25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</row>
    <row r="122" spans="1:28" x14ac:dyDescent="0.25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</row>
    <row r="123" spans="1:28" x14ac:dyDescent="0.25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</row>
    <row r="124" spans="1:28" x14ac:dyDescent="0.25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</row>
    <row r="125" spans="1:28" x14ac:dyDescent="0.25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</row>
    <row r="126" spans="1:28" x14ac:dyDescent="0.25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</row>
    <row r="127" spans="1:28" x14ac:dyDescent="0.25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</row>
    <row r="128" spans="1:28" x14ac:dyDescent="0.25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</row>
    <row r="129" spans="1:28" x14ac:dyDescent="0.25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</row>
    <row r="130" spans="1:28" x14ac:dyDescent="0.25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</row>
    <row r="131" spans="1:28" x14ac:dyDescent="0.25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</row>
    <row r="132" spans="1:28" x14ac:dyDescent="0.25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</row>
    <row r="133" spans="1:28" x14ac:dyDescent="0.25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</row>
    <row r="134" spans="1:28" x14ac:dyDescent="0.25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</row>
    <row r="135" spans="1:28" x14ac:dyDescent="0.25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</row>
    <row r="136" spans="1:28" x14ac:dyDescent="0.25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</row>
    <row r="137" spans="1:28" x14ac:dyDescent="0.25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</row>
    <row r="138" spans="1:28" x14ac:dyDescent="0.25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</row>
    <row r="139" spans="1:28" x14ac:dyDescent="0.25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</row>
    <row r="140" spans="1:28" x14ac:dyDescent="0.25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</row>
    <row r="141" spans="1:28" x14ac:dyDescent="0.25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</row>
    <row r="142" spans="1:28" x14ac:dyDescent="0.25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</row>
    <row r="143" spans="1:28" x14ac:dyDescent="0.25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</row>
    <row r="144" spans="1:28" x14ac:dyDescent="0.25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</row>
    <row r="145" spans="1:28" x14ac:dyDescent="0.25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</row>
    <row r="146" spans="1:28" x14ac:dyDescent="0.25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</row>
    <row r="147" spans="1:28" x14ac:dyDescent="0.25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</row>
    <row r="148" spans="1:28" x14ac:dyDescent="0.25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</row>
    <row r="149" spans="1:28" x14ac:dyDescent="0.25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</row>
    <row r="150" spans="1:28" x14ac:dyDescent="0.25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</row>
    <row r="151" spans="1:28" x14ac:dyDescent="0.25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</row>
    <row r="152" spans="1:28" x14ac:dyDescent="0.25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</row>
    <row r="153" spans="1:28" x14ac:dyDescent="0.25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</row>
    <row r="154" spans="1:28" x14ac:dyDescent="0.25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</row>
    <row r="155" spans="1:28" x14ac:dyDescent="0.25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</row>
    <row r="156" spans="1:28" x14ac:dyDescent="0.25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</row>
    <row r="157" spans="1:28" x14ac:dyDescent="0.25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</row>
    <row r="158" spans="1:28" x14ac:dyDescent="0.25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</row>
    <row r="159" spans="1:28" x14ac:dyDescent="0.25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</row>
    <row r="160" spans="1:28" x14ac:dyDescent="0.25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</row>
    <row r="161" spans="1:28" x14ac:dyDescent="0.25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</row>
    <row r="162" spans="1:28" x14ac:dyDescent="0.25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</row>
    <row r="163" spans="1:28" x14ac:dyDescent="0.25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</row>
    <row r="164" spans="1:28" x14ac:dyDescent="0.25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</row>
    <row r="165" spans="1:28" x14ac:dyDescent="0.25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</row>
    <row r="166" spans="1:28" x14ac:dyDescent="0.25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</row>
    <row r="167" spans="1:28" x14ac:dyDescent="0.25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</row>
    <row r="168" spans="1:28" x14ac:dyDescent="0.25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</row>
    <row r="169" spans="1:28" x14ac:dyDescent="0.25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</row>
    <row r="170" spans="1:28" x14ac:dyDescent="0.25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</row>
    <row r="171" spans="1:28" x14ac:dyDescent="0.25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</row>
    <row r="172" spans="1:28" x14ac:dyDescent="0.25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</row>
    <row r="173" spans="1:28" x14ac:dyDescent="0.25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</row>
    <row r="174" spans="1:28" x14ac:dyDescent="0.25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</row>
    <row r="175" spans="1:28" x14ac:dyDescent="0.25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</row>
    <row r="176" spans="1:28" x14ac:dyDescent="0.25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</row>
    <row r="177" spans="1:28" x14ac:dyDescent="0.25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</row>
    <row r="178" spans="1:28" x14ac:dyDescent="0.25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</row>
    <row r="179" spans="1:28" x14ac:dyDescent="0.25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</row>
    <row r="180" spans="1:28" x14ac:dyDescent="0.25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</row>
    <row r="181" spans="1:28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</row>
    <row r="182" spans="1:28" x14ac:dyDescent="0.25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</row>
    <row r="183" spans="1:28" x14ac:dyDescent="0.25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</row>
    <row r="184" spans="1:28" x14ac:dyDescent="0.25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</row>
    <row r="185" spans="1:28" x14ac:dyDescent="0.25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</row>
    <row r="186" spans="1:28" x14ac:dyDescent="0.25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</row>
    <row r="187" spans="1:28" x14ac:dyDescent="0.25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</row>
    <row r="188" spans="1:28" x14ac:dyDescent="0.25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</row>
    <row r="189" spans="1:28" x14ac:dyDescent="0.25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</row>
    <row r="190" spans="1:28" x14ac:dyDescent="0.25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</row>
    <row r="191" spans="1:28" x14ac:dyDescent="0.25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</row>
    <row r="192" spans="1:28" x14ac:dyDescent="0.25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</row>
    <row r="193" spans="1:28" x14ac:dyDescent="0.25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</row>
    <row r="194" spans="1:28" x14ac:dyDescent="0.25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</row>
    <row r="195" spans="1:28" x14ac:dyDescent="0.25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</row>
    <row r="196" spans="1:28" x14ac:dyDescent="0.25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</row>
    <row r="197" spans="1:28" x14ac:dyDescent="0.25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</row>
    <row r="198" spans="1:28" x14ac:dyDescent="0.25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</row>
    <row r="199" spans="1:28" x14ac:dyDescent="0.25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</row>
    <row r="200" spans="1:28" x14ac:dyDescent="0.25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</row>
    <row r="201" spans="1:28" x14ac:dyDescent="0.25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</row>
    <row r="202" spans="1:28" x14ac:dyDescent="0.25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</row>
    <row r="203" spans="1:28" x14ac:dyDescent="0.25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</row>
    <row r="204" spans="1:28" x14ac:dyDescent="0.25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</row>
    <row r="205" spans="1:28" x14ac:dyDescent="0.25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</row>
    <row r="206" spans="1:28" x14ac:dyDescent="0.25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</row>
    <row r="207" spans="1:28" x14ac:dyDescent="0.25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</row>
    <row r="208" spans="1:28" x14ac:dyDescent="0.25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</row>
    <row r="209" spans="1:28" x14ac:dyDescent="0.25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</row>
    <row r="210" spans="1:28" x14ac:dyDescent="0.25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</row>
    <row r="211" spans="1:28" x14ac:dyDescent="0.25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</row>
    <row r="212" spans="1:28" x14ac:dyDescent="0.25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</row>
    <row r="213" spans="1:28" x14ac:dyDescent="0.25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</row>
    <row r="214" spans="1:28" x14ac:dyDescent="0.25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</row>
    <row r="215" spans="1:28" x14ac:dyDescent="0.25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</row>
    <row r="216" spans="1:28" x14ac:dyDescent="0.25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</row>
    <row r="217" spans="1:28" x14ac:dyDescent="0.25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</row>
    <row r="218" spans="1:28" x14ac:dyDescent="0.25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</row>
    <row r="219" spans="1:28" x14ac:dyDescent="0.25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</row>
    <row r="220" spans="1:28" x14ac:dyDescent="0.25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</row>
    <row r="221" spans="1:28" x14ac:dyDescent="0.25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</row>
    <row r="222" spans="1:28" x14ac:dyDescent="0.25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</row>
    <row r="223" spans="1:28" x14ac:dyDescent="0.25">
      <c r="A223" s="99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</row>
    <row r="224" spans="1:28" x14ac:dyDescent="0.25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</row>
    <row r="225" spans="1:28" x14ac:dyDescent="0.25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</row>
    <row r="226" spans="1:28" x14ac:dyDescent="0.25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</row>
    <row r="227" spans="1:28" x14ac:dyDescent="0.25">
      <c r="A227" s="99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</row>
    <row r="228" spans="1:28" x14ac:dyDescent="0.25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</row>
    <row r="229" spans="1:28" x14ac:dyDescent="0.25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</row>
    <row r="230" spans="1:28" x14ac:dyDescent="0.25">
      <c r="A230" s="99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</row>
    <row r="231" spans="1:28" x14ac:dyDescent="0.25">
      <c r="A231" s="99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</row>
    <row r="232" spans="1:28" x14ac:dyDescent="0.25">
      <c r="A232" s="99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</row>
    <row r="233" spans="1:28" x14ac:dyDescent="0.25">
      <c r="A233" s="99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</row>
    <row r="234" spans="1:28" x14ac:dyDescent="0.25">
      <c r="A234" s="99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</row>
    <row r="235" spans="1:28" x14ac:dyDescent="0.25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</row>
    <row r="236" spans="1:28" x14ac:dyDescent="0.25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</row>
    <row r="237" spans="1:28" x14ac:dyDescent="0.25">
      <c r="A237" s="99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</row>
    <row r="238" spans="1:28" x14ac:dyDescent="0.25">
      <c r="A238" s="99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</row>
    <row r="239" spans="1:28" x14ac:dyDescent="0.25">
      <c r="A239" s="9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</row>
    <row r="240" spans="1:28" x14ac:dyDescent="0.25">
      <c r="A240" s="99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</row>
    <row r="241" spans="1:28" x14ac:dyDescent="0.25">
      <c r="A241" s="99"/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</row>
    <row r="242" spans="1:28" x14ac:dyDescent="0.25">
      <c r="A242" s="99"/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</row>
    <row r="243" spans="1:28" x14ac:dyDescent="0.25">
      <c r="A243" s="99"/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</row>
    <row r="244" spans="1:28" x14ac:dyDescent="0.25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</row>
    <row r="245" spans="1:28" x14ac:dyDescent="0.25">
      <c r="A245" s="99"/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</row>
    <row r="246" spans="1:28" x14ac:dyDescent="0.25">
      <c r="A246" s="99"/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</row>
    <row r="247" spans="1:28" x14ac:dyDescent="0.25">
      <c r="A247" s="99"/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</row>
    <row r="248" spans="1:28" x14ac:dyDescent="0.25">
      <c r="A248" s="99"/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</row>
    <row r="249" spans="1:28" x14ac:dyDescent="0.25">
      <c r="A249" s="99"/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</row>
    <row r="250" spans="1:28" x14ac:dyDescent="0.25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</row>
    <row r="251" spans="1:28" x14ac:dyDescent="0.25">
      <c r="A251" s="99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</row>
    <row r="252" spans="1:28" x14ac:dyDescent="0.25">
      <c r="A252" s="99"/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</row>
    <row r="253" spans="1:28" x14ac:dyDescent="0.25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</row>
    <row r="254" spans="1:28" x14ac:dyDescent="0.25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</row>
    <row r="255" spans="1:28" x14ac:dyDescent="0.25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</row>
    <row r="256" spans="1:28" x14ac:dyDescent="0.25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</row>
    <row r="257" spans="1:28" x14ac:dyDescent="0.25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</row>
    <row r="258" spans="1:28" x14ac:dyDescent="0.25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</row>
    <row r="259" spans="1:28" x14ac:dyDescent="0.25">
      <c r="A259" s="99"/>
      <c r="B259" s="99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</row>
    <row r="260" spans="1:28" x14ac:dyDescent="0.25">
      <c r="A260" s="99"/>
      <c r="B260" s="99"/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</row>
    <row r="261" spans="1:28" x14ac:dyDescent="0.25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</row>
    <row r="262" spans="1:28" x14ac:dyDescent="0.25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</row>
    <row r="263" spans="1:28" x14ac:dyDescent="0.25">
      <c r="A263" s="99"/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</row>
    <row r="264" spans="1:28" x14ac:dyDescent="0.25">
      <c r="A264" s="99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</row>
    <row r="265" spans="1:28" x14ac:dyDescent="0.25">
      <c r="A265" s="99"/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</row>
    <row r="266" spans="1:28" x14ac:dyDescent="0.25">
      <c r="A266" s="99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</row>
    <row r="267" spans="1:28" x14ac:dyDescent="0.25">
      <c r="A267" s="99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</row>
    <row r="268" spans="1:28" x14ac:dyDescent="0.25">
      <c r="A268" s="99"/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</row>
    <row r="269" spans="1:28" x14ac:dyDescent="0.25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</row>
    <row r="270" spans="1:28" x14ac:dyDescent="0.25">
      <c r="A270" s="99"/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</row>
    <row r="271" spans="1:28" x14ac:dyDescent="0.25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</row>
    <row r="272" spans="1:28" x14ac:dyDescent="0.25">
      <c r="A272" s="99"/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</row>
    <row r="273" spans="1:28" x14ac:dyDescent="0.25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</row>
    <row r="274" spans="1:28" x14ac:dyDescent="0.25">
      <c r="A274" s="99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</row>
    <row r="275" spans="1:28" x14ac:dyDescent="0.25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</row>
    <row r="276" spans="1:28" x14ac:dyDescent="0.25">
      <c r="A276" s="99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</row>
    <row r="277" spans="1:28" x14ac:dyDescent="0.25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</row>
    <row r="278" spans="1:28" x14ac:dyDescent="0.25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</row>
    <row r="279" spans="1:28" x14ac:dyDescent="0.25">
      <c r="A279" s="99"/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</row>
    <row r="280" spans="1:28" x14ac:dyDescent="0.25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</row>
    <row r="281" spans="1:28" x14ac:dyDescent="0.25">
      <c r="A281" s="99"/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</row>
    <row r="282" spans="1:28" x14ac:dyDescent="0.25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</row>
    <row r="283" spans="1:28" x14ac:dyDescent="0.25">
      <c r="A283" s="99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</row>
    <row r="284" spans="1:28" x14ac:dyDescent="0.25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</row>
    <row r="285" spans="1:28" x14ac:dyDescent="0.25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</row>
    <row r="286" spans="1:28" x14ac:dyDescent="0.25">
      <c r="A286" s="99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</row>
    <row r="287" spans="1:28" x14ac:dyDescent="0.25">
      <c r="A287" s="99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</row>
    <row r="288" spans="1:28" x14ac:dyDescent="0.25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</row>
    <row r="289" spans="1:28" x14ac:dyDescent="0.25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</row>
    <row r="290" spans="1:28" x14ac:dyDescent="0.25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</row>
    <row r="291" spans="1:28" x14ac:dyDescent="0.25">
      <c r="A291" s="99"/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</row>
    <row r="292" spans="1:28" x14ac:dyDescent="0.25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</row>
    <row r="293" spans="1:28" x14ac:dyDescent="0.25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</row>
    <row r="294" spans="1:28" x14ac:dyDescent="0.25">
      <c r="A294" s="99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</row>
    <row r="295" spans="1:28" x14ac:dyDescent="0.25">
      <c r="A295" s="99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</row>
    <row r="296" spans="1:28" x14ac:dyDescent="0.25">
      <c r="A296" s="99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</row>
    <row r="297" spans="1:28" x14ac:dyDescent="0.25">
      <c r="A297" s="99"/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</row>
    <row r="298" spans="1:28" x14ac:dyDescent="0.25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</row>
    <row r="299" spans="1:28" x14ac:dyDescent="0.25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</row>
    <row r="300" spans="1:28" x14ac:dyDescent="0.25">
      <c r="A300" s="99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</row>
    <row r="301" spans="1:28" x14ac:dyDescent="0.25">
      <c r="A301" s="99"/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</row>
    <row r="302" spans="1:28" x14ac:dyDescent="0.25">
      <c r="A302" s="99"/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</row>
    <row r="303" spans="1:28" x14ac:dyDescent="0.25">
      <c r="A303" s="99"/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</row>
    <row r="304" spans="1:28" x14ac:dyDescent="0.25">
      <c r="A304" s="99"/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</row>
    <row r="305" spans="1:28" x14ac:dyDescent="0.25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</row>
    <row r="306" spans="1:28" x14ac:dyDescent="0.25">
      <c r="A306" s="99"/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</row>
    <row r="307" spans="1:28" x14ac:dyDescent="0.25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</row>
    <row r="308" spans="1:28" x14ac:dyDescent="0.25">
      <c r="A308" s="99"/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</row>
    <row r="309" spans="1:28" x14ac:dyDescent="0.25">
      <c r="A309" s="99"/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</row>
    <row r="310" spans="1:28" x14ac:dyDescent="0.25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</row>
    <row r="311" spans="1:28" x14ac:dyDescent="0.25">
      <c r="A311" s="99"/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</row>
    <row r="312" spans="1:28" x14ac:dyDescent="0.25">
      <c r="A312" s="99"/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</row>
    <row r="313" spans="1:28" x14ac:dyDescent="0.25">
      <c r="A313" s="99"/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</row>
    <row r="314" spans="1:28" x14ac:dyDescent="0.25">
      <c r="A314" s="99"/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</row>
    <row r="315" spans="1:28" x14ac:dyDescent="0.25">
      <c r="A315" s="99"/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</row>
    <row r="316" spans="1:28" x14ac:dyDescent="0.25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</row>
    <row r="317" spans="1:28" x14ac:dyDescent="0.25">
      <c r="A317" s="99"/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</row>
    <row r="318" spans="1:28" x14ac:dyDescent="0.25">
      <c r="A318" s="99"/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</row>
    <row r="319" spans="1:28" x14ac:dyDescent="0.25">
      <c r="A319" s="99"/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</row>
    <row r="320" spans="1:28" x14ac:dyDescent="0.25">
      <c r="A320" s="99"/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</row>
    <row r="321" spans="1:28" x14ac:dyDescent="0.25">
      <c r="A321" s="99"/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</row>
    <row r="322" spans="1:28" x14ac:dyDescent="0.25">
      <c r="A322" s="99"/>
      <c r="B322" s="99"/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</row>
    <row r="323" spans="1:28" x14ac:dyDescent="0.25">
      <c r="A323" s="99"/>
      <c r="B323" s="99"/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</row>
    <row r="324" spans="1:28" x14ac:dyDescent="0.25">
      <c r="A324" s="99"/>
      <c r="B324" s="99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</row>
    <row r="325" spans="1:28" x14ac:dyDescent="0.25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</row>
    <row r="326" spans="1:28" x14ac:dyDescent="0.25">
      <c r="A326" s="99"/>
      <c r="B326" s="99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</row>
    <row r="327" spans="1:28" x14ac:dyDescent="0.25">
      <c r="A327" s="99"/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</row>
    <row r="328" spans="1:28" x14ac:dyDescent="0.25">
      <c r="A328" s="99"/>
      <c r="B328" s="99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</row>
    <row r="329" spans="1:28" x14ac:dyDescent="0.25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</row>
    <row r="330" spans="1:28" x14ac:dyDescent="0.25">
      <c r="A330" s="99"/>
      <c r="B330" s="99"/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</row>
    <row r="331" spans="1:28" x14ac:dyDescent="0.25">
      <c r="A331" s="99"/>
      <c r="B331" s="99"/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</row>
    <row r="332" spans="1:28" x14ac:dyDescent="0.25">
      <c r="A332" s="99"/>
      <c r="B332" s="99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</row>
    <row r="333" spans="1:28" x14ac:dyDescent="0.25">
      <c r="A333" s="99"/>
      <c r="B333" s="99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</row>
    <row r="334" spans="1:28" x14ac:dyDescent="0.25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</row>
    <row r="335" spans="1:28" x14ac:dyDescent="0.25">
      <c r="A335" s="99"/>
      <c r="B335" s="99"/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</row>
    <row r="336" spans="1:28" x14ac:dyDescent="0.25">
      <c r="A336" s="99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</row>
    <row r="337" spans="1:28" x14ac:dyDescent="0.25">
      <c r="A337" s="99"/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</row>
    <row r="338" spans="1:28" x14ac:dyDescent="0.25">
      <c r="A338" s="99"/>
      <c r="B338" s="99"/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</row>
    <row r="339" spans="1:28" x14ac:dyDescent="0.25">
      <c r="A339" s="99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</row>
    <row r="340" spans="1:28" x14ac:dyDescent="0.25">
      <c r="A340" s="99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</row>
    <row r="341" spans="1:28" x14ac:dyDescent="0.25">
      <c r="A341" s="99"/>
      <c r="B341" s="99"/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</row>
    <row r="342" spans="1:28" x14ac:dyDescent="0.25">
      <c r="A342" s="99"/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</row>
    <row r="343" spans="1:28" x14ac:dyDescent="0.25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</row>
    <row r="344" spans="1:28" x14ac:dyDescent="0.25">
      <c r="A344" s="99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</row>
    <row r="345" spans="1:28" x14ac:dyDescent="0.25">
      <c r="A345" s="99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</row>
    <row r="346" spans="1:28" x14ac:dyDescent="0.25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</row>
    <row r="347" spans="1:28" x14ac:dyDescent="0.25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</row>
    <row r="348" spans="1:28" x14ac:dyDescent="0.25">
      <c r="A348" s="99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</row>
    <row r="349" spans="1:28" x14ac:dyDescent="0.25">
      <c r="A349" s="99"/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</row>
    <row r="350" spans="1:28" x14ac:dyDescent="0.25">
      <c r="A350" s="99"/>
      <c r="B350" s="99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</row>
    <row r="351" spans="1:28" x14ac:dyDescent="0.25">
      <c r="A351" s="99"/>
      <c r="B351" s="99"/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</row>
    <row r="352" spans="1:28" x14ac:dyDescent="0.25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</row>
    <row r="353" spans="1:28" x14ac:dyDescent="0.25">
      <c r="A353" s="99"/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</row>
    <row r="354" spans="1:28" x14ac:dyDescent="0.25">
      <c r="A354" s="99"/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</row>
    <row r="355" spans="1:28" x14ac:dyDescent="0.25">
      <c r="A355" s="99"/>
      <c r="B355" s="99"/>
      <c r="C355" s="99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</row>
    <row r="356" spans="1:28" x14ac:dyDescent="0.25">
      <c r="A356" s="99"/>
      <c r="B356" s="99"/>
      <c r="C356" s="99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</row>
    <row r="357" spans="1:28" x14ac:dyDescent="0.25">
      <c r="A357" s="99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</row>
    <row r="358" spans="1:28" x14ac:dyDescent="0.25">
      <c r="A358" s="99"/>
      <c r="B358" s="99"/>
      <c r="C358" s="99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</row>
    <row r="359" spans="1:28" x14ac:dyDescent="0.25">
      <c r="A359" s="99"/>
      <c r="B359" s="99"/>
      <c r="C359" s="99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</row>
    <row r="360" spans="1:28" x14ac:dyDescent="0.25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</row>
  </sheetData>
  <mergeCells count="22">
    <mergeCell ref="X4:Y4"/>
    <mergeCell ref="L3:Q3"/>
    <mergeCell ref="R3:S4"/>
    <mergeCell ref="T3:Y3"/>
    <mergeCell ref="P4:Q4"/>
    <mergeCell ref="T4:U4"/>
    <mergeCell ref="A1:AB1"/>
    <mergeCell ref="A2:A5"/>
    <mergeCell ref="B2:I2"/>
    <mergeCell ref="J2:Q2"/>
    <mergeCell ref="R2:Y2"/>
    <mergeCell ref="Z2:AA4"/>
    <mergeCell ref="AB2:AB5"/>
    <mergeCell ref="B3:C4"/>
    <mergeCell ref="D3:I3"/>
    <mergeCell ref="J3:K4"/>
    <mergeCell ref="D4:E4"/>
    <mergeCell ref="F4:G4"/>
    <mergeCell ref="H4:I4"/>
    <mergeCell ref="L4:M4"/>
    <mergeCell ref="N4:O4"/>
    <mergeCell ref="V4:W4"/>
  </mergeCells>
  <pageMargins left="0.25" right="0.25" top="0.75" bottom="0.75" header="0.3" footer="0.3"/>
  <pageSetup paperSize="9" scale="4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workbookViewId="0">
      <selection activeCell="M8" sqref="M8"/>
    </sheetView>
  </sheetViews>
  <sheetFormatPr baseColWidth="10" defaultRowHeight="15" x14ac:dyDescent="0.25"/>
  <cols>
    <col min="1" max="5" width="11.42578125" style="10"/>
    <col min="6" max="6" width="18.140625" style="10" customWidth="1"/>
    <col min="7" max="7" width="11.42578125" style="10"/>
    <col min="8" max="8" width="16.42578125" style="10" customWidth="1"/>
    <col min="9" max="16384" width="11.42578125" style="10"/>
  </cols>
  <sheetData>
    <row r="1" spans="1:11" x14ac:dyDescent="0.25">
      <c r="A1" s="194" t="s">
        <v>90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4" spans="1:11" x14ac:dyDescent="0.25">
      <c r="H4" s="10" t="s">
        <v>70</v>
      </c>
      <c r="I4" s="10">
        <v>22</v>
      </c>
      <c r="J4" s="37">
        <f>I4/I7</f>
        <v>1.1064728662676659E-3</v>
      </c>
    </row>
    <row r="5" spans="1:11" x14ac:dyDescent="0.25">
      <c r="A5" s="10" t="s">
        <v>20</v>
      </c>
      <c r="B5" s="10">
        <v>3986</v>
      </c>
      <c r="C5" s="37">
        <f>B5/B7</f>
        <v>0.20047276567922345</v>
      </c>
      <c r="H5" s="10" t="s">
        <v>71</v>
      </c>
      <c r="I5" s="10">
        <v>18631</v>
      </c>
      <c r="J5" s="37">
        <f>I5/I7</f>
        <v>0.93703163506513099</v>
      </c>
    </row>
    <row r="6" spans="1:11" x14ac:dyDescent="0.25">
      <c r="A6" s="10" t="s">
        <v>72</v>
      </c>
      <c r="B6" s="10">
        <v>15897</v>
      </c>
      <c r="C6" s="37">
        <f>B6/B7</f>
        <v>0.79952723432077655</v>
      </c>
      <c r="H6" s="10" t="s">
        <v>73</v>
      </c>
      <c r="I6" s="10">
        <v>1230</v>
      </c>
      <c r="J6" s="37">
        <f>I6/I7</f>
        <v>6.1861892068601321E-2</v>
      </c>
    </row>
    <row r="7" spans="1:11" x14ac:dyDescent="0.25">
      <c r="A7" s="10" t="s">
        <v>16</v>
      </c>
      <c r="B7" s="10">
        <f>B5+B6</f>
        <v>19883</v>
      </c>
      <c r="C7" s="10">
        <v>100</v>
      </c>
      <c r="I7" s="10">
        <f>SUM(I4:I6)</f>
        <v>19883</v>
      </c>
    </row>
    <row r="19" spans="1:10" x14ac:dyDescent="0.25">
      <c r="A19" s="10" t="s">
        <v>39</v>
      </c>
      <c r="B19" s="10">
        <f>17+7231+231</f>
        <v>7479</v>
      </c>
      <c r="C19" s="37">
        <f>B19/B21</f>
        <v>0.37615048030981241</v>
      </c>
      <c r="H19" s="10" t="s">
        <v>44</v>
      </c>
      <c r="I19" s="10">
        <f>2+7663+18</f>
        <v>7683</v>
      </c>
      <c r="J19" s="37">
        <f>I19/I21</f>
        <v>0.61939696871976779</v>
      </c>
    </row>
    <row r="20" spans="1:10" x14ac:dyDescent="0.25">
      <c r="A20" s="10" t="s">
        <v>40</v>
      </c>
      <c r="B20" s="10">
        <f>5+11400+999</f>
        <v>12404</v>
      </c>
      <c r="C20" s="37">
        <f>B20/B21</f>
        <v>0.62384951969018765</v>
      </c>
      <c r="H20" s="10" t="s">
        <v>45</v>
      </c>
      <c r="I20" s="10">
        <f>3+3737+981</f>
        <v>4721</v>
      </c>
      <c r="J20" s="37">
        <f>I20/I21</f>
        <v>0.38060303128023221</v>
      </c>
    </row>
    <row r="21" spans="1:10" x14ac:dyDescent="0.25">
      <c r="B21" s="10">
        <f>SUM(B19:B20)</f>
        <v>19883</v>
      </c>
      <c r="I21" s="10">
        <f>SUM(I19:I20)</f>
        <v>12404</v>
      </c>
    </row>
    <row r="34" spans="2:11" x14ac:dyDescent="0.25">
      <c r="B34" s="10" t="s">
        <v>74</v>
      </c>
      <c r="D34" s="10">
        <v>7231</v>
      </c>
      <c r="E34" s="37">
        <f>D34/D36</f>
        <v>0.48549751577816569</v>
      </c>
      <c r="H34" s="10" t="s">
        <v>75</v>
      </c>
      <c r="J34" s="10">
        <v>231</v>
      </c>
      <c r="K34" s="37">
        <f>J34/J36</f>
        <v>0.92771084337349397</v>
      </c>
    </row>
    <row r="35" spans="2:11" x14ac:dyDescent="0.25">
      <c r="B35" s="10" t="s">
        <v>76</v>
      </c>
      <c r="D35" s="10">
        <v>7663</v>
      </c>
      <c r="E35" s="37">
        <f>D35/D36</f>
        <v>0.51450248422183431</v>
      </c>
      <c r="H35" s="10" t="s">
        <v>77</v>
      </c>
      <c r="J35" s="10">
        <v>18</v>
      </c>
      <c r="K35" s="37">
        <f>J35/J36</f>
        <v>7.2289156626506021E-2</v>
      </c>
    </row>
    <row r="36" spans="2:11" x14ac:dyDescent="0.25">
      <c r="D36" s="10">
        <f>SUM(D34:D35)</f>
        <v>14894</v>
      </c>
      <c r="J36" s="10">
        <f>SUM(J34:J35)</f>
        <v>249</v>
      </c>
    </row>
    <row r="50" spans="1:8" x14ac:dyDescent="0.25">
      <c r="A50" s="167" t="s">
        <v>85</v>
      </c>
      <c r="B50" s="167"/>
      <c r="C50" s="167"/>
      <c r="D50" s="167"/>
      <c r="E50" s="167"/>
      <c r="F50" s="167"/>
      <c r="G50" s="167"/>
      <c r="H50" s="167"/>
    </row>
  </sheetData>
  <mergeCells count="2">
    <mergeCell ref="A1:K2"/>
    <mergeCell ref="A50:H50"/>
  </mergeCells>
  <pageMargins left="0.7" right="0.7" top="0.75" bottom="0.75" header="0.3" footer="0.3"/>
  <pageSetup paperSize="9" scale="6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8"/>
  <sheetViews>
    <sheetView showGridLines="0" workbookViewId="0">
      <selection activeCell="A2" sqref="A2:A6"/>
    </sheetView>
  </sheetViews>
  <sheetFormatPr baseColWidth="10" defaultRowHeight="15" x14ac:dyDescent="0.25"/>
  <cols>
    <col min="1" max="1" width="46.5703125" customWidth="1"/>
    <col min="2" max="17" width="8.85546875" customWidth="1"/>
    <col min="18" max="19" width="8.42578125" customWidth="1"/>
    <col min="20" max="20" width="15.7109375" customWidth="1"/>
    <col min="21" max="26" width="11.42578125" style="30"/>
  </cols>
  <sheetData>
    <row r="1" spans="1:30" ht="29.25" thickBot="1" x14ac:dyDescent="0.3">
      <c r="A1" s="172" t="s">
        <v>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46"/>
      <c r="V1" s="46"/>
      <c r="W1" s="46"/>
      <c r="X1" s="46"/>
      <c r="Y1" s="46"/>
      <c r="Z1" s="46"/>
    </row>
    <row r="2" spans="1:30" s="1" customFormat="1" ht="31.5" customHeight="1" x14ac:dyDescent="0.25">
      <c r="A2" s="215" t="s">
        <v>78</v>
      </c>
      <c r="B2" s="218" t="s">
        <v>0</v>
      </c>
      <c r="C2" s="219"/>
      <c r="D2" s="219"/>
      <c r="E2" s="219"/>
      <c r="F2" s="219"/>
      <c r="G2" s="219"/>
      <c r="H2" s="219"/>
      <c r="I2" s="220"/>
      <c r="J2" s="218" t="s">
        <v>5</v>
      </c>
      <c r="K2" s="219"/>
      <c r="L2" s="219"/>
      <c r="M2" s="219"/>
      <c r="N2" s="219"/>
      <c r="O2" s="219"/>
      <c r="P2" s="219"/>
      <c r="Q2" s="220"/>
      <c r="R2" s="221" t="s">
        <v>65</v>
      </c>
      <c r="S2" s="222"/>
      <c r="T2" s="227" t="s">
        <v>21</v>
      </c>
      <c r="U2" s="47"/>
      <c r="V2" s="47"/>
      <c r="W2" s="47"/>
      <c r="X2" s="47"/>
      <c r="Y2" s="47"/>
      <c r="Z2" s="47"/>
      <c r="AA2" s="2"/>
      <c r="AB2" s="2"/>
      <c r="AC2" s="2"/>
      <c r="AD2" s="2"/>
    </row>
    <row r="3" spans="1:30" s="1" customFormat="1" ht="31.5" customHeight="1" x14ac:dyDescent="0.25">
      <c r="A3" s="216"/>
      <c r="B3" s="230" t="s">
        <v>1</v>
      </c>
      <c r="C3" s="231"/>
      <c r="D3" s="234" t="s">
        <v>53</v>
      </c>
      <c r="E3" s="235"/>
      <c r="F3" s="235"/>
      <c r="G3" s="235"/>
      <c r="H3" s="235"/>
      <c r="I3" s="236"/>
      <c r="J3" s="230" t="s">
        <v>6</v>
      </c>
      <c r="K3" s="231"/>
      <c r="L3" s="234" t="s">
        <v>54</v>
      </c>
      <c r="M3" s="235"/>
      <c r="N3" s="235"/>
      <c r="O3" s="235"/>
      <c r="P3" s="235"/>
      <c r="Q3" s="236"/>
      <c r="R3" s="223"/>
      <c r="S3" s="224"/>
      <c r="T3" s="228"/>
      <c r="U3" s="47"/>
      <c r="V3" s="47"/>
      <c r="W3" s="47"/>
      <c r="X3" s="47"/>
      <c r="Y3" s="47"/>
      <c r="Z3" s="47"/>
      <c r="AA3" s="2"/>
      <c r="AB3" s="2"/>
      <c r="AC3" s="2"/>
      <c r="AD3" s="2"/>
    </row>
    <row r="4" spans="1:30" s="1" customFormat="1" ht="31.5" customHeight="1" x14ac:dyDescent="0.25">
      <c r="A4" s="216"/>
      <c r="B4" s="232"/>
      <c r="C4" s="233"/>
      <c r="D4" s="234" t="s">
        <v>17</v>
      </c>
      <c r="E4" s="237"/>
      <c r="F4" s="213" t="s">
        <v>4</v>
      </c>
      <c r="G4" s="238"/>
      <c r="H4" s="213" t="s">
        <v>55</v>
      </c>
      <c r="I4" s="214"/>
      <c r="J4" s="232"/>
      <c r="K4" s="233"/>
      <c r="L4" s="234" t="s">
        <v>48</v>
      </c>
      <c r="M4" s="237"/>
      <c r="N4" s="213" t="s">
        <v>4</v>
      </c>
      <c r="O4" s="238"/>
      <c r="P4" s="213" t="s">
        <v>55</v>
      </c>
      <c r="Q4" s="214"/>
      <c r="R4" s="225"/>
      <c r="S4" s="226"/>
      <c r="T4" s="228"/>
      <c r="U4" s="47"/>
      <c r="V4" s="47"/>
      <c r="W4" s="47"/>
      <c r="X4" s="47"/>
      <c r="Y4" s="47"/>
      <c r="Z4" s="47"/>
      <c r="AA4" s="2"/>
      <c r="AB4" s="2"/>
      <c r="AC4" s="2"/>
      <c r="AD4" s="2"/>
    </row>
    <row r="5" spans="1:30" s="1" customFormat="1" ht="18.75" x14ac:dyDescent="0.25">
      <c r="A5" s="216"/>
      <c r="B5" s="38" t="s">
        <v>2</v>
      </c>
      <c r="C5" s="39" t="s">
        <v>3</v>
      </c>
      <c r="D5" s="40" t="s">
        <v>2</v>
      </c>
      <c r="E5" s="39" t="s">
        <v>3</v>
      </c>
      <c r="F5" s="41" t="s">
        <v>2</v>
      </c>
      <c r="G5" s="42" t="s">
        <v>3</v>
      </c>
      <c r="H5" s="41" t="s">
        <v>2</v>
      </c>
      <c r="I5" s="43" t="s">
        <v>3</v>
      </c>
      <c r="J5" s="38" t="s">
        <v>2</v>
      </c>
      <c r="K5" s="39" t="s">
        <v>3</v>
      </c>
      <c r="L5" s="40" t="s">
        <v>2</v>
      </c>
      <c r="M5" s="39" t="s">
        <v>3</v>
      </c>
      <c r="N5" s="41" t="s">
        <v>2</v>
      </c>
      <c r="O5" s="42" t="s">
        <v>3</v>
      </c>
      <c r="P5" s="41" t="s">
        <v>2</v>
      </c>
      <c r="Q5" s="43" t="s">
        <v>3</v>
      </c>
      <c r="R5" s="38" t="s">
        <v>2</v>
      </c>
      <c r="S5" s="44" t="s">
        <v>3</v>
      </c>
      <c r="T5" s="229"/>
      <c r="U5" s="47"/>
      <c r="V5" s="47"/>
      <c r="W5" s="47"/>
      <c r="X5" s="47"/>
      <c r="Y5" s="47"/>
      <c r="Z5" s="47"/>
      <c r="AA5" s="2"/>
      <c r="AB5" s="2"/>
      <c r="AC5" s="2"/>
      <c r="AD5" s="2"/>
    </row>
    <row r="6" spans="1:30" ht="24" customHeight="1" thickBot="1" x14ac:dyDescent="0.3">
      <c r="A6" s="217"/>
      <c r="B6" s="85">
        <v>2112</v>
      </c>
      <c r="C6" s="86">
        <v>5588</v>
      </c>
      <c r="D6" s="87">
        <v>1325</v>
      </c>
      <c r="E6" s="86">
        <v>3496</v>
      </c>
      <c r="F6" s="88">
        <v>876</v>
      </c>
      <c r="G6" s="89">
        <v>2296</v>
      </c>
      <c r="H6" s="88">
        <f>D6-F6</f>
        <v>449</v>
      </c>
      <c r="I6" s="90">
        <f>E6-G6</f>
        <v>1200</v>
      </c>
      <c r="J6" s="85">
        <v>13</v>
      </c>
      <c r="K6" s="86">
        <v>110</v>
      </c>
      <c r="L6" s="87">
        <v>32</v>
      </c>
      <c r="M6" s="86">
        <v>63</v>
      </c>
      <c r="N6" s="88">
        <v>6</v>
      </c>
      <c r="O6" s="89">
        <v>12</v>
      </c>
      <c r="P6" s="88">
        <f>L6-N6</f>
        <v>26</v>
      </c>
      <c r="Q6" s="90">
        <f>M6-O6</f>
        <v>51</v>
      </c>
      <c r="R6" s="85">
        <f>B6+D6+J6+L6</f>
        <v>3482</v>
      </c>
      <c r="S6" s="91">
        <f>C6+E6+K6+M6</f>
        <v>9257</v>
      </c>
      <c r="T6" s="125">
        <f>R6+S6</f>
        <v>12739</v>
      </c>
    </row>
    <row r="7" spans="1:3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30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30" ht="85.5" customHeight="1" x14ac:dyDescent="0.25">
      <c r="A9" s="48" t="s">
        <v>56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30" ht="57.75" customHeight="1" x14ac:dyDescent="0.25">
      <c r="A10" s="48" t="s">
        <v>57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30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30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3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3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3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3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</sheetData>
  <mergeCells count="16">
    <mergeCell ref="P4:Q4"/>
    <mergeCell ref="A1:T1"/>
    <mergeCell ref="A2:A6"/>
    <mergeCell ref="B2:I2"/>
    <mergeCell ref="J2:Q2"/>
    <mergeCell ref="R2:S4"/>
    <mergeCell ref="T2:T5"/>
    <mergeCell ref="B3:C4"/>
    <mergeCell ref="D3:I3"/>
    <mergeCell ref="J3:K4"/>
    <mergeCell ref="L3:Q3"/>
    <mergeCell ref="D4:E4"/>
    <mergeCell ref="F4:G4"/>
    <mergeCell ref="H4:I4"/>
    <mergeCell ref="L4:M4"/>
    <mergeCell ref="N4:O4"/>
  </mergeCells>
  <pageMargins left="0.7" right="0.7" top="0.75" bottom="0.75" header="0.3" footer="0.3"/>
  <pageSetup paperSize="9" scale="59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topLeftCell="A13" workbookViewId="0">
      <selection activeCell="Q27" sqref="Q27"/>
    </sheetView>
  </sheetViews>
  <sheetFormatPr baseColWidth="10" defaultRowHeight="15" x14ac:dyDescent="0.25"/>
  <cols>
    <col min="1" max="7" width="11.42578125" style="10"/>
    <col min="8" max="8" width="16.42578125" style="10" customWidth="1"/>
    <col min="9" max="42" width="11.42578125" style="10"/>
  </cols>
  <sheetData>
    <row r="1" spans="1:11" x14ac:dyDescent="0.25">
      <c r="A1" s="194" t="s">
        <v>91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4" spans="1:11" x14ac:dyDescent="0.25">
      <c r="J4" s="37"/>
    </row>
    <row r="5" spans="1:11" x14ac:dyDescent="0.25">
      <c r="A5" s="10" t="s">
        <v>20</v>
      </c>
      <c r="B5" s="10">
        <v>3482</v>
      </c>
      <c r="C5" s="37">
        <f>B5/B7</f>
        <v>0.27333385666064841</v>
      </c>
      <c r="H5" s="10" t="s">
        <v>70</v>
      </c>
      <c r="I5" s="10">
        <v>12521</v>
      </c>
      <c r="J5" s="37">
        <f>I5/I7</f>
        <v>0.9828871967972368</v>
      </c>
    </row>
    <row r="6" spans="1:11" x14ac:dyDescent="0.25">
      <c r="A6" s="10" t="s">
        <v>72</v>
      </c>
      <c r="B6" s="10">
        <v>9257</v>
      </c>
      <c r="C6" s="37">
        <f>B6/B7</f>
        <v>0.72666614333935164</v>
      </c>
      <c r="H6" s="10" t="s">
        <v>73</v>
      </c>
      <c r="I6" s="10">
        <v>218</v>
      </c>
      <c r="J6" s="37">
        <f>I6/I7</f>
        <v>1.7112803202763167E-2</v>
      </c>
    </row>
    <row r="7" spans="1:11" x14ac:dyDescent="0.25">
      <c r="A7" s="10" t="s">
        <v>16</v>
      </c>
      <c r="B7" s="10">
        <f>B5+B6</f>
        <v>12739</v>
      </c>
      <c r="C7" s="10">
        <v>100</v>
      </c>
      <c r="I7" s="10">
        <f>SUM(I4:I6)</f>
        <v>12739</v>
      </c>
    </row>
    <row r="19" spans="1:10" x14ac:dyDescent="0.25">
      <c r="A19" s="10" t="s">
        <v>39</v>
      </c>
      <c r="B19" s="10">
        <f>7700+123</f>
        <v>7823</v>
      </c>
      <c r="C19" s="37">
        <f>B19/B21</f>
        <v>0.61409843786796448</v>
      </c>
      <c r="H19" s="10" t="s">
        <v>44</v>
      </c>
      <c r="I19" s="10">
        <f>3172+18</f>
        <v>3190</v>
      </c>
      <c r="J19" s="37">
        <f>I19/I21</f>
        <v>0.64890154597233518</v>
      </c>
    </row>
    <row r="20" spans="1:10" x14ac:dyDescent="0.25">
      <c r="A20" s="10" t="s">
        <v>40</v>
      </c>
      <c r="B20" s="10">
        <f>4821+95</f>
        <v>4916</v>
      </c>
      <c r="C20" s="37">
        <f>B20/B21</f>
        <v>0.38590156213203547</v>
      </c>
      <c r="H20" s="10" t="s">
        <v>45</v>
      </c>
      <c r="I20" s="10">
        <f>1649+77</f>
        <v>1726</v>
      </c>
      <c r="J20" s="37">
        <f>I20/I21</f>
        <v>0.35109845402766476</v>
      </c>
    </row>
    <row r="21" spans="1:10" x14ac:dyDescent="0.25">
      <c r="B21" s="10">
        <f>SUM(B19:B20)</f>
        <v>12739</v>
      </c>
      <c r="I21" s="10">
        <f>SUM(I19:I20)</f>
        <v>4916</v>
      </c>
    </row>
    <row r="35" spans="2:10" x14ac:dyDescent="0.25">
      <c r="B35" s="10" t="s">
        <v>61</v>
      </c>
      <c r="D35" s="10">
        <v>7700</v>
      </c>
      <c r="E35" s="37">
        <f>D35/D37</f>
        <v>0.70824135393671817</v>
      </c>
      <c r="H35" s="10" t="s">
        <v>75</v>
      </c>
      <c r="I35" s="10">
        <v>123</v>
      </c>
      <c r="J35" s="37">
        <f>I35/I37</f>
        <v>0.87234042553191493</v>
      </c>
    </row>
    <row r="36" spans="2:10" x14ac:dyDescent="0.25">
      <c r="B36" s="10" t="s">
        <v>79</v>
      </c>
      <c r="D36" s="10">
        <v>3172</v>
      </c>
      <c r="E36" s="37">
        <f>D36/D37</f>
        <v>0.29175864606328183</v>
      </c>
      <c r="H36" s="10" t="s">
        <v>77</v>
      </c>
      <c r="I36" s="10">
        <v>18</v>
      </c>
      <c r="J36" s="37">
        <f>I36/I37</f>
        <v>0.1276595744680851</v>
      </c>
    </row>
    <row r="37" spans="2:10" x14ac:dyDescent="0.25">
      <c r="D37" s="10">
        <f>SUM(D35:D36)</f>
        <v>10872</v>
      </c>
      <c r="I37" s="10">
        <f>SUM(I35:I36)</f>
        <v>141</v>
      </c>
    </row>
    <row r="50" spans="1:8" x14ac:dyDescent="0.25">
      <c r="A50" s="167" t="s">
        <v>85</v>
      </c>
      <c r="B50" s="167"/>
      <c r="C50" s="167"/>
      <c r="D50" s="167"/>
      <c r="E50" s="167"/>
      <c r="F50" s="167"/>
      <c r="G50" s="167"/>
      <c r="H50" s="167"/>
    </row>
  </sheetData>
  <mergeCells count="2">
    <mergeCell ref="A1:K2"/>
    <mergeCell ref="A50:H50"/>
  </mergeCells>
  <pageMargins left="0.7" right="0.7" top="0.75" bottom="0.75" header="0.3" footer="0.3"/>
  <pageSetup paperSize="9"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TOTAL</vt:lpstr>
      <vt:lpstr>DESGLOSE POR CONSEJERÍAS Y OOAA</vt:lpstr>
      <vt:lpstr>GRÁFICOS ADMINISTRACIÓN CCAA</vt:lpstr>
      <vt:lpstr>ADMINISTRACION JUSTICIA</vt:lpstr>
      <vt:lpstr>GRÁFICOS Justicia</vt:lpstr>
      <vt:lpstr>INSTITUCIONES SANITARIAS</vt:lpstr>
      <vt:lpstr>GRÁFICOS I. SANITARIAS</vt:lpstr>
      <vt:lpstr>DOCENTES NO UNIVERSITARIOS</vt:lpstr>
      <vt:lpstr>GRÁFICOS Docentes No Univ</vt:lpstr>
      <vt:lpstr>'ADMINISTRACION JUSTICIA'!Área_de_impresión</vt:lpstr>
      <vt:lpstr>'DESGLOSE POR CONSEJERÍAS Y OOAA'!Área_de_impresión</vt:lpstr>
      <vt:lpstr>'DOCENTES NO UNIVERSITARIOS'!Área_de_impresión</vt:lpstr>
      <vt:lpstr>'GRÁFICOS ADMINISTRACIÓN CCAA'!Área_de_impresión</vt:lpstr>
      <vt:lpstr>'GRÁFICOS Docentes No Univ'!Área_de_impresión</vt:lpstr>
      <vt:lpstr>'GRÁFICOS I. SANITARIAS'!Área_de_impresión</vt:lpstr>
      <vt:lpstr>'INSTITUCIONES SANITARIAS'!Área_de_impresión</vt:lpstr>
      <vt:lpstr>TOTAL!Área_de_impresión</vt:lpstr>
    </vt:vector>
  </TitlesOfParts>
  <Company>Principado de Asturias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2025-04-24T08:40:19Z</cp:lastPrinted>
  <dcterms:created xsi:type="dcterms:W3CDTF">2025-04-09T10:35:24Z</dcterms:created>
  <dcterms:modified xsi:type="dcterms:W3CDTF">2025-04-24T10:53:17Z</dcterms:modified>
</cp:coreProperties>
</file>