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CCION REGISTRO\Villagomez\ESTADÍSTICAS\TRANSPARENCIA\"/>
    </mc:Choice>
  </mc:AlternateContent>
  <bookViews>
    <workbookView xWindow="0" yWindow="0" windowWidth="21600" windowHeight="8910" tabRatio="839"/>
  </bookViews>
  <sheets>
    <sheet name="TOTALES" sheetId="6" r:id="rId1"/>
    <sheet name="ADMINISTRACION GENERAL CCAA" sheetId="5" r:id="rId2"/>
    <sheet name="GRÁFICOS ADMINISTRACION CCAA" sheetId="7" r:id="rId3"/>
    <sheet name="ADMINISTRACION JUSTICIA" sheetId="10" r:id="rId4"/>
    <sheet name="GRÁFICOS Justicia" sheetId="8" r:id="rId5"/>
    <sheet name="INSTITUCIONES SANITARIAS" sheetId="9" r:id="rId6"/>
    <sheet name="GRÁFICOS I. Sanitarias" sheetId="11" r:id="rId7"/>
    <sheet name="DOCENTES NO UNIVERSITARIOS" sheetId="12" r:id="rId8"/>
    <sheet name="GRÁFICOS Docentes No Uni" sheetId="13" r:id="rId9"/>
  </sheets>
  <definedNames>
    <definedName name="_xlnm.Print_Area" localSheetId="1">'ADMINISTRACION GENERAL CCAA'!$A$1:$V$38</definedName>
    <definedName name="_xlnm.Print_Area" localSheetId="3">'ADMINISTRACION JUSTICIA'!$A$1:$U$10</definedName>
    <definedName name="_xlnm.Print_Area" localSheetId="7">'DOCENTES NO UNIVERSITARIOS'!$A$1:$T$10</definedName>
    <definedName name="_xlnm.Print_Area" localSheetId="2">'GRÁFICOS ADMINISTRACION CCAA'!$A$1:$L$48</definedName>
    <definedName name="_xlnm.Print_Area" localSheetId="4">'GRÁFICOS Justicia'!$A$1:$K$50</definedName>
    <definedName name="_xlnm.Print_Area" localSheetId="5">'INSTITUCIONES SANITARIAS'!$A$1:$AB$12</definedName>
    <definedName name="_xlnm.Print_Area" localSheetId="0">TOTALES!$B$1:$J$31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7" l="1"/>
  <c r="J18" i="7"/>
  <c r="C20" i="7"/>
  <c r="C19" i="7"/>
  <c r="J4" i="7"/>
  <c r="U31" i="5" l="1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V29" i="5"/>
  <c r="V30" i="5"/>
  <c r="J36" i="13"/>
  <c r="I37" i="13"/>
  <c r="J35" i="13" s="1"/>
  <c r="D37" i="13"/>
  <c r="E36" i="13" s="1"/>
  <c r="E35" i="13" l="1"/>
  <c r="J36" i="11"/>
  <c r="K35" i="11" s="1"/>
  <c r="D36" i="11"/>
  <c r="E35" i="11" s="1"/>
  <c r="Y8" i="9"/>
  <c r="X8" i="9"/>
  <c r="W8" i="9"/>
  <c r="V8" i="9"/>
  <c r="I38" i="8"/>
  <c r="J37" i="8" s="1"/>
  <c r="C38" i="8"/>
  <c r="D36" i="8" s="1"/>
  <c r="C3" i="7"/>
  <c r="H22" i="6"/>
  <c r="H18" i="6"/>
  <c r="C7" i="6"/>
  <c r="C3" i="6"/>
  <c r="J26" i="6" l="1"/>
  <c r="E34" i="11"/>
  <c r="E13" i="6"/>
  <c r="K34" i="11"/>
  <c r="J36" i="8"/>
  <c r="D37" i="8"/>
  <c r="V27" i="5" l="1"/>
  <c r="V26" i="5"/>
  <c r="V22" i="5"/>
  <c r="V21" i="5"/>
  <c r="V16" i="5"/>
  <c r="V15" i="5"/>
  <c r="V12" i="5"/>
  <c r="V8" i="5"/>
  <c r="V7" i="5"/>
  <c r="V24" i="5"/>
  <c r="V6" i="5" l="1"/>
  <c r="V28" i="5"/>
  <c r="V9" i="5"/>
  <c r="V13" i="5"/>
  <c r="V17" i="5"/>
  <c r="V25" i="5"/>
  <c r="V14" i="5"/>
  <c r="V10" i="5"/>
  <c r="V18" i="5"/>
  <c r="V11" i="5"/>
  <c r="V19" i="5"/>
  <c r="V20" i="5" l="1"/>
  <c r="V23" i="5"/>
  <c r="V31" i="5"/>
  <c r="O8" i="9" l="1"/>
  <c r="P8" i="9"/>
  <c r="Q8" i="9"/>
  <c r="N8" i="9"/>
  <c r="G8" i="9"/>
  <c r="H8" i="9"/>
  <c r="I8" i="9"/>
  <c r="F8" i="9"/>
  <c r="I35" i="7" l="1"/>
  <c r="J34" i="7" s="1"/>
  <c r="C36" i="7"/>
  <c r="D35" i="7" s="1"/>
  <c r="J33" i="7" l="1"/>
  <c r="D34" i="7"/>
  <c r="J20" i="7"/>
  <c r="I18" i="7" s="1"/>
  <c r="C21" i="7"/>
  <c r="B19" i="7" s="1"/>
  <c r="I3" i="7"/>
  <c r="B3" i="7"/>
  <c r="A3" i="7"/>
  <c r="B6" i="8"/>
  <c r="A6" i="8"/>
  <c r="B21" i="13"/>
  <c r="C20" i="13" s="1"/>
  <c r="I7" i="13"/>
  <c r="J6" i="13" s="1"/>
  <c r="I21" i="13"/>
  <c r="J19" i="13" s="1"/>
  <c r="B7" i="13"/>
  <c r="C6" i="13" l="1"/>
  <c r="C5" i="13"/>
  <c r="B20" i="7"/>
  <c r="I19" i="7"/>
  <c r="C19" i="13"/>
  <c r="J5" i="13"/>
  <c r="J20" i="13"/>
  <c r="I21" i="11" l="1"/>
  <c r="J20" i="11" s="1"/>
  <c r="B21" i="11"/>
  <c r="C20" i="11" s="1"/>
  <c r="J6" i="11"/>
  <c r="J5" i="11"/>
  <c r="I7" i="11"/>
  <c r="J4" i="11" s="1"/>
  <c r="B7" i="11"/>
  <c r="C6" i="11" s="1"/>
  <c r="H7" i="6"/>
  <c r="J15" i="6"/>
  <c r="H11" i="6"/>
  <c r="H3" i="6"/>
  <c r="C19" i="11" l="1"/>
  <c r="C5" i="11"/>
  <c r="J19" i="11"/>
  <c r="J20" i="8"/>
  <c r="J19" i="8"/>
  <c r="J21" i="8" l="1"/>
  <c r="K19" i="8" s="1"/>
  <c r="K20" i="8"/>
  <c r="B22" i="8"/>
  <c r="B21" i="8"/>
  <c r="J5" i="8"/>
  <c r="J4" i="8"/>
  <c r="C18" i="6"/>
  <c r="C22" i="6"/>
  <c r="E26" i="6"/>
  <c r="J8" i="8" l="1"/>
  <c r="K4" i="8" s="1"/>
  <c r="K5" i="8"/>
  <c r="B23" i="8"/>
  <c r="C21" i="8" s="1"/>
  <c r="C22" i="8"/>
  <c r="I2" i="7"/>
</calcChain>
</file>

<file path=xl/sharedStrings.xml><?xml version="1.0" encoding="utf-8"?>
<sst xmlns="http://schemas.openxmlformats.org/spreadsheetml/2006/main" count="291" uniqueCount="92">
  <si>
    <t>PERSONAL FUNCIONARIO</t>
  </si>
  <si>
    <t>DE CARRERA</t>
  </si>
  <si>
    <t>H</t>
  </si>
  <si>
    <t>M</t>
  </si>
  <si>
    <t>EN VACANTE</t>
  </si>
  <si>
    <t>PERSONAL LABORAL</t>
  </si>
  <si>
    <t>FIJO</t>
  </si>
  <si>
    <t>PRESIDENCIA</t>
  </si>
  <si>
    <t>CONSEJERÍA DE PRESIDENCIA, RETO DEMOGRÁFICO, IGUALDAD Y TURISMO</t>
  </si>
  <si>
    <t>CONSEJERÍA DE CIENCIA, EMPRESAS, FORMACIÓN Y EMPLEO</t>
  </si>
  <si>
    <t>CONSEJERÍA DE SALUD</t>
  </si>
  <si>
    <t>CONSEJERÍA DE EDUCACIÓN</t>
  </si>
  <si>
    <t>CONSEJERÍA DE MEDIO RURAL Y POLÍTICA AGRARIA</t>
  </si>
  <si>
    <t>CONSEJERÍA DE DERECHOS SOCIALES Y BIENESTAR</t>
  </si>
  <si>
    <t>CONSEJERÍA DE CULTURA, POLÍTICA LLINGÜÍSTICA Y DEPORTE</t>
  </si>
  <si>
    <t>PERSONAL EVENTUAL</t>
  </si>
  <si>
    <t>TOTAL</t>
  </si>
  <si>
    <t>TOTAL FUN INT</t>
  </si>
  <si>
    <t>TOTALES</t>
  </si>
  <si>
    <t>F. DE CARRERA</t>
  </si>
  <si>
    <t>HOMBRES</t>
  </si>
  <si>
    <t>TOTAL PERSONAL</t>
  </si>
  <si>
    <t>ENTE PÚBLICO DE SERVICIOS TRIBUTARIOS DEL PRINCIPADO DE ASTURIAS</t>
  </si>
  <si>
    <t>INSTITUTO ASTURIANO DE PREVENCIÓN DE RIESGOS LABORALES</t>
  </si>
  <si>
    <t>SERVICIO PÚBLICO DE EMPLEO DEL PRINCIPADO DE ASTURIAS (SEPEPA)</t>
  </si>
  <si>
    <t>REAL INSTITTUTO DE ESTUDIOS ASTURIANOS (RIDEA)</t>
  </si>
  <si>
    <t>CENTRO REGIONAL DE BELLAS ARTES</t>
  </si>
  <si>
    <t>CONSEJO DE LA JUVENTUD DEL PRINCIPADO DE ASTURIAS</t>
  </si>
  <si>
    <t>COMISIÓN REGIONAL DEL BANCO DE TIERRAS</t>
  </si>
  <si>
    <t>SERVICIO REGIONAL DE INVESTIGACIÓN Y DESARROLLO AGROALIMENTARIO (SERIDA)</t>
  </si>
  <si>
    <t>SERVICIO DE SALUD DEL PRINCIPADO DE ASTURIAS (SESPA)</t>
  </si>
  <si>
    <t>ESTABLECIMIENTOS RESIDENCIALES PARA ANCIANOS (ERA)</t>
  </si>
  <si>
    <t>ORQUESTA SINFÓNICA DEL PRINCIPADO DE ASTURIAS (OSPA)</t>
  </si>
  <si>
    <t>AGENCIA DE CIENCIA, COMPETITIVIDAD EMPRESARIAL E INNOVACIÓN (ACCEI)</t>
  </si>
  <si>
    <t>SERVICIO DE EMERGENCIAS DEL PRINCIPADO DE ASTURIAS (SEPA)</t>
  </si>
  <si>
    <t>SUBTOTAL POR CONSEJERÍAS Y ORGANISMOS Y SEXO</t>
  </si>
  <si>
    <t>TOTAL PERSONAL POR CONSEJERÍAS Y ORGANISMOS</t>
  </si>
  <si>
    <t>CONSEJERÍAS Y ORGANISMOS</t>
  </si>
  <si>
    <t xml:space="preserve">MUJERES </t>
  </si>
  <si>
    <t>PERSONAL FIJO</t>
  </si>
  <si>
    <t>PERSONAL TEMPORAL</t>
  </si>
  <si>
    <t>CONSEJERÍA DE HACIENDA Y FONDOS EUROPEOS</t>
  </si>
  <si>
    <t>CONSEJERÍA DE TRANSICIÓN ECOLÓGICA, INDUSTRIA Y DESARROLLO ECONÓMICO</t>
  </si>
  <si>
    <t>CONSEJERÍA DE FOMENTO, COOPERACIÓN LOCAL Y PREVENCIÓN DE INCENDIOS</t>
  </si>
  <si>
    <t>TOTAL POR SEXO</t>
  </si>
  <si>
    <t>TOTAL PERSONAL JUSTICIA</t>
  </si>
  <si>
    <t>TOTAL LAB TEMP</t>
  </si>
  <si>
    <t>PERSONAL DE CONSEJERÍAS Y ORGANISMOS DEL PRINCIPADO DE ASTURIAS</t>
  </si>
  <si>
    <t>PERSONAL DE LA ADMINISTRACIÓN DE JUSTICIA EN ASTURIAS</t>
  </si>
  <si>
    <t>C. DE ORDENACIÓN DE TERRITORIO, URBANISMO, VIVIENDA Y DERECHOS CIUDADANOS</t>
  </si>
  <si>
    <t>TEMPORALES EN VACANTE</t>
  </si>
  <si>
    <t>TEMPORALES EN SUSTITUCION</t>
  </si>
  <si>
    <t>ADMINISTRACIÓN DE JUSTICIA EN ASTURIAS</t>
  </si>
  <si>
    <t>TEMPORALES EN VACANTES</t>
  </si>
  <si>
    <t>PERSONAL ESTATUTARIO</t>
  </si>
  <si>
    <t>SUBTOTAL SEXO</t>
  </si>
  <si>
    <t>TOTAL ESTAT  TEMP</t>
  </si>
  <si>
    <t>PERSONAL SANITARIO</t>
  </si>
  <si>
    <t>PERSONAL NO SANITARIO</t>
  </si>
  <si>
    <t>MUJERES</t>
  </si>
  <si>
    <t>P. FUNCIONARIO</t>
  </si>
  <si>
    <t>P. ESTATUTARIO</t>
  </si>
  <si>
    <t>P. LABORAL</t>
  </si>
  <si>
    <t>TEMPORAL*</t>
  </si>
  <si>
    <t>F. INTERINOS*</t>
  </si>
  <si>
    <t>SUSTITUCION**</t>
  </si>
  <si>
    <t>INTERINO*</t>
  </si>
  <si>
    <t>**Incluye otros tipos de contratos temporales distintos de cobertura de vacantes</t>
  </si>
  <si>
    <t>FUNCIONARIOS DE CARRERA</t>
  </si>
  <si>
    <t>INTERINOS EN VACANTE</t>
  </si>
  <si>
    <t>LABORALES FIJOS</t>
  </si>
  <si>
    <t>DATOS ESTADÍSTICOS 31/12/2024</t>
  </si>
  <si>
    <t>PERSONAL DOCENTE NO UNIVERSITARIO</t>
  </si>
  <si>
    <t>DATOS ESTADÍSTICOS A 31/12/2024</t>
  </si>
  <si>
    <t>PERSONAL DE LA ADMINISTRACIÓN DE JUSTICIA EN ASTURIAS - 31/12/2024</t>
  </si>
  <si>
    <t>P. ESTATUTARIO TEMPORAL EN VACANTE</t>
  </si>
  <si>
    <t>P. ESTATUTARIO FIJO</t>
  </si>
  <si>
    <t>P. LABORAL FIJO</t>
  </si>
  <si>
    <t>P. LABORAL TEMPORAL EN VACANTE</t>
  </si>
  <si>
    <t>F. INTERINOS EN VACANTE</t>
  </si>
  <si>
    <t>* El personal f. interino y laboral temporal incluye tanto cobertura de vacantes como sustituciones, programas temporales y acumulaciones de tareas.</t>
  </si>
  <si>
    <t>* El personal f. interino, estatutario y laboral temporal incluye tanto cobertura de vacantes como sustituciones, programas temporales y acumulaciones de tareas.</t>
  </si>
  <si>
    <t>PERSONAL DE LA ADMINISTRACIÓN DEL PRINCIPADO DE ASTURIAS Y SUS ORGANISMOS -31/12/2024</t>
  </si>
  <si>
    <t>DOCENTES NO UNIVERSITARIOS EN ASTURIAS - 31/12/2024</t>
  </si>
  <si>
    <t>LAB. TEMPORALES EN VACANTE</t>
  </si>
  <si>
    <t xml:space="preserve">En los gráficos correspondientes a cada sector de personal se incluye el dato de la temporalidad estructural, que es la que establece la relación entre el personal fijo y el </t>
  </si>
  <si>
    <t>personal temporal que desempeña puestos vacantes, que son los susceptibles de ser incluidos en la oferta de empleo público.</t>
  </si>
  <si>
    <t>PERSONAL DE INSTITUCIONES SANITARIAS DEL SERVICIO DE SALUD DEL PRINCIPADO DE ASTURIAS</t>
  </si>
  <si>
    <t>* El personal funcionario interino y laboral temporal incluye tanto cobertura de vacantes como sustituciones, programas temporales y acumulaciones de tareas.</t>
  </si>
  <si>
    <t>PERSONAL DOCENTE NO UNIVERSITARIO ASTURIAS</t>
  </si>
  <si>
    <t>PERSONAL DE INSTITUCIONES SANITARIAS DEL SERVICIO DE SALUD DEL PRINCIPADO DE ASTURIAS - 31/12/2024</t>
  </si>
  <si>
    <t>*Temporalidad estructural: relación entre el personal fijo y el personal temporal en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</si>
</sst>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i/>
      <sz val="12"/>
      <color theme="2" tint="-0.74999237037263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9"/>
      <color theme="2" tint="-0.74999237037263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2"/>
      <color theme="1" tint="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rgb="FF4E281E"/>
      <name val="Calibri"/>
      <family val="2"/>
      <scheme val="minor"/>
    </font>
    <font>
      <b/>
      <sz val="14"/>
      <color rgb="FF4E281E"/>
      <name val="Calibri"/>
      <family val="2"/>
      <scheme val="minor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C1BB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rgb="FFFDDBD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2" borderId="1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0" borderId="15" xfId="0" applyFont="1" applyBorder="1" applyAlignment="1">
      <alignment horizontal="right" vertical="center" wrapText="1" indent="3"/>
    </xf>
    <xf numFmtId="0" fontId="14" fillId="0" borderId="0" xfId="0" applyFont="1" applyAlignment="1">
      <alignment vertical="center" wrapText="1"/>
    </xf>
    <xf numFmtId="0" fontId="0" fillId="9" borderId="0" xfId="0" applyFill="1" applyBorder="1"/>
    <xf numFmtId="0" fontId="3" fillId="9" borderId="0" xfId="2" applyFill="1" applyBorder="1" applyAlignment="1">
      <alignment vertical="center"/>
    </xf>
    <xf numFmtId="0" fontId="4" fillId="9" borderId="0" xfId="0" applyFont="1" applyFill="1" applyBorder="1" applyAlignment="1">
      <alignment horizontal="center" vertical="center"/>
    </xf>
    <xf numFmtId="0" fontId="0" fillId="9" borderId="0" xfId="0" applyFill="1"/>
    <xf numFmtId="0" fontId="3" fillId="9" borderId="1" xfId="2" applyFill="1" applyAlignment="1">
      <alignment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14" fillId="9" borderId="0" xfId="0" applyFont="1" applyFill="1" applyAlignment="1">
      <alignment vertical="center" wrapText="1"/>
    </xf>
    <xf numFmtId="0" fontId="0" fillId="9" borderId="0" xfId="0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center" vertical="center"/>
    </xf>
    <xf numFmtId="9" fontId="0" fillId="9" borderId="0" xfId="3" applyFont="1" applyFill="1"/>
    <xf numFmtId="9" fontId="0" fillId="9" borderId="0" xfId="3" applyFont="1" applyFill="1" applyAlignment="1">
      <alignment horizontal="left"/>
    </xf>
    <xf numFmtId="9" fontId="4" fillId="9" borderId="0" xfId="3" applyFont="1" applyFill="1" applyBorder="1" applyAlignment="1">
      <alignment horizontal="center" vertical="center"/>
    </xf>
    <xf numFmtId="9" fontId="3" fillId="9" borderId="0" xfId="3" applyFont="1" applyFill="1" applyBorder="1" applyAlignment="1">
      <alignment vertical="center"/>
    </xf>
    <xf numFmtId="9" fontId="0" fillId="9" borderId="0" xfId="3" applyFont="1" applyFill="1" applyBorder="1"/>
    <xf numFmtId="0" fontId="2" fillId="0" borderId="0" xfId="0" applyFont="1"/>
    <xf numFmtId="0" fontId="0" fillId="0" borderId="0" xfId="0" applyAlignment="1">
      <alignment horizontal="left" vertical="top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4" fillId="9" borderId="0" xfId="0" applyFont="1" applyFill="1" applyAlignment="1">
      <alignment vertical="top"/>
    </xf>
    <xf numFmtId="0" fontId="2" fillId="9" borderId="0" xfId="0" applyFont="1" applyFill="1"/>
    <xf numFmtId="0" fontId="9" fillId="2" borderId="0" xfId="2" applyFont="1" applyBorder="1" applyAlignment="1">
      <alignment vertical="center"/>
    </xf>
    <xf numFmtId="0" fontId="0" fillId="9" borderId="0" xfId="0" applyFill="1" applyAlignment="1">
      <alignment horizontal="left" vertical="top"/>
    </xf>
    <xf numFmtId="0" fontId="23" fillId="9" borderId="0" xfId="0" applyFont="1" applyFill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164" fontId="19" fillId="2" borderId="23" xfId="4" applyNumberFormat="1" applyFont="1" applyFill="1" applyBorder="1" applyAlignment="1">
      <alignment horizontal="center" vertical="center"/>
    </xf>
    <xf numFmtId="164" fontId="12" fillId="2" borderId="23" xfId="4" applyNumberFormat="1" applyFont="1" applyFill="1" applyBorder="1" applyAlignment="1">
      <alignment horizontal="center" vertical="center"/>
    </xf>
    <xf numFmtId="164" fontId="21" fillId="2" borderId="23" xfId="4" applyNumberFormat="1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3" fontId="4" fillId="4" borderId="17" xfId="0" applyNumberFormat="1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6" borderId="11" xfId="0" applyNumberFormat="1" applyFont="1" applyFill="1" applyBorder="1" applyAlignment="1">
      <alignment horizontal="center" vertical="center"/>
    </xf>
    <xf numFmtId="3" fontId="8" fillId="6" borderId="12" xfId="0" applyNumberFormat="1" applyFont="1" applyFill="1" applyBorder="1" applyAlignment="1">
      <alignment horizontal="center" vertical="center"/>
    </xf>
    <xf numFmtId="3" fontId="4" fillId="4" borderId="18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3" fontId="8" fillId="6" borderId="9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8" fillId="5" borderId="40" xfId="0" applyNumberFormat="1" applyFont="1" applyFill="1" applyBorder="1" applyAlignment="1">
      <alignment horizontal="center" vertical="center"/>
    </xf>
    <xf numFmtId="3" fontId="8" fillId="6" borderId="40" xfId="0" applyNumberFormat="1" applyFont="1" applyFill="1" applyBorder="1" applyAlignment="1">
      <alignment horizontal="center" vertical="center"/>
    </xf>
    <xf numFmtId="3" fontId="8" fillId="6" borderId="41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4" borderId="12" xfId="0" applyNumberFormat="1" applyFont="1" applyFill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164" fontId="6" fillId="3" borderId="8" xfId="4" applyNumberFormat="1" applyFont="1" applyFill="1" applyBorder="1" applyAlignment="1">
      <alignment horizontal="center" vertical="center"/>
    </xf>
    <xf numFmtId="164" fontId="6" fillId="4" borderId="2" xfId="4" applyNumberFormat="1" applyFont="1" applyFill="1" applyBorder="1" applyAlignment="1">
      <alignment horizontal="center" vertical="center"/>
    </xf>
    <xf numFmtId="164" fontId="6" fillId="3" borderId="2" xfId="4" applyNumberFormat="1" applyFont="1" applyFill="1" applyBorder="1" applyAlignment="1">
      <alignment horizontal="center" vertical="center"/>
    </xf>
    <xf numFmtId="164" fontId="8" fillId="5" borderId="2" xfId="4" applyNumberFormat="1" applyFont="1" applyFill="1" applyBorder="1" applyAlignment="1">
      <alignment horizontal="center" vertical="center"/>
    </xf>
    <xf numFmtId="164" fontId="8" fillId="6" borderId="2" xfId="4" applyNumberFormat="1" applyFont="1" applyFill="1" applyBorder="1" applyAlignment="1">
      <alignment horizontal="center" vertical="center"/>
    </xf>
    <xf numFmtId="164" fontId="8" fillId="6" borderId="9" xfId="4" applyNumberFormat="1" applyFont="1" applyFill="1" applyBorder="1" applyAlignment="1">
      <alignment horizontal="center" vertical="center"/>
    </xf>
    <xf numFmtId="164" fontId="6" fillId="4" borderId="9" xfId="4" applyNumberFormat="1" applyFont="1" applyFill="1" applyBorder="1" applyAlignment="1">
      <alignment horizontal="center" vertical="center"/>
    </xf>
    <xf numFmtId="164" fontId="4" fillId="0" borderId="13" xfId="4" applyNumberFormat="1" applyFont="1" applyFill="1" applyBorder="1" applyAlignment="1">
      <alignment horizontal="center" vertical="center"/>
    </xf>
    <xf numFmtId="164" fontId="0" fillId="0" borderId="0" xfId="4" applyNumberFormat="1" applyFont="1"/>
    <xf numFmtId="1" fontId="0" fillId="9" borderId="0" xfId="4" applyNumberFormat="1" applyFont="1" applyFill="1" applyBorder="1"/>
    <xf numFmtId="1" fontId="0" fillId="0" borderId="0" xfId="4" applyNumberFormat="1" applyFont="1"/>
    <xf numFmtId="164" fontId="4" fillId="3" borderId="39" xfId="4" applyNumberFormat="1" applyFont="1" applyFill="1" applyBorder="1" applyAlignment="1">
      <alignment horizontal="center" vertical="center"/>
    </xf>
    <xf numFmtId="164" fontId="4" fillId="4" borderId="40" xfId="4" applyNumberFormat="1" applyFont="1" applyFill="1" applyBorder="1" applyAlignment="1">
      <alignment horizontal="center" vertical="center"/>
    </xf>
    <xf numFmtId="164" fontId="4" fillId="3" borderId="40" xfId="4" applyNumberFormat="1" applyFont="1" applyFill="1" applyBorder="1" applyAlignment="1">
      <alignment horizontal="center" vertical="center"/>
    </xf>
    <xf numFmtId="164" fontId="7" fillId="5" borderId="40" xfId="4" applyNumberFormat="1" applyFont="1" applyFill="1" applyBorder="1" applyAlignment="1">
      <alignment horizontal="center" vertical="center"/>
    </xf>
    <xf numFmtId="164" fontId="7" fillId="6" borderId="40" xfId="4" applyNumberFormat="1" applyFont="1" applyFill="1" applyBorder="1" applyAlignment="1">
      <alignment horizontal="center" vertical="center"/>
    </xf>
    <xf numFmtId="164" fontId="7" fillId="6" borderId="41" xfId="4" applyNumberFormat="1" applyFont="1" applyFill="1" applyBorder="1" applyAlignment="1">
      <alignment horizontal="center" vertical="center"/>
    </xf>
    <xf numFmtId="164" fontId="4" fillId="4" borderId="41" xfId="4" applyNumberFormat="1" applyFont="1" applyFill="1" applyBorder="1" applyAlignment="1">
      <alignment horizontal="center" vertical="center"/>
    </xf>
    <xf numFmtId="164" fontId="0" fillId="9" borderId="0" xfId="4" applyNumberFormat="1" applyFont="1" applyFill="1"/>
    <xf numFmtId="0" fontId="21" fillId="2" borderId="1" xfId="2" applyFont="1" applyAlignment="1">
      <alignment horizontal="center" vertical="center"/>
    </xf>
    <xf numFmtId="0" fontId="20" fillId="2" borderId="1" xfId="2" applyFont="1" applyAlignment="1">
      <alignment horizontal="left" vertical="center"/>
    </xf>
    <xf numFmtId="0" fontId="20" fillId="2" borderId="1" xfId="2" applyFont="1" applyAlignment="1">
      <alignment horizontal="center" vertical="center"/>
    </xf>
    <xf numFmtId="164" fontId="20" fillId="2" borderId="1" xfId="4" applyNumberFormat="1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 wrapText="1"/>
    </xf>
    <xf numFmtId="0" fontId="20" fillId="2" borderId="1" xfId="2" applyFont="1" applyAlignment="1">
      <alignment horizontal="center" vertical="center" wrapText="1"/>
    </xf>
    <xf numFmtId="0" fontId="19" fillId="2" borderId="1" xfId="2" applyFont="1" applyAlignment="1">
      <alignment horizontal="center" vertical="center"/>
    </xf>
    <xf numFmtId="0" fontId="18" fillId="2" borderId="1" xfId="2" applyFont="1" applyAlignment="1">
      <alignment horizontal="left" vertical="center"/>
    </xf>
    <xf numFmtId="0" fontId="18" fillId="2" borderId="1" xfId="2" applyFont="1" applyAlignment="1">
      <alignment horizontal="center" vertical="center"/>
    </xf>
    <xf numFmtId="0" fontId="18" fillId="2" borderId="1" xfId="2" applyFont="1" applyAlignment="1">
      <alignment horizontal="center" vertical="center" wrapText="1"/>
    </xf>
    <xf numFmtId="164" fontId="18" fillId="2" borderId="1" xfId="4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1" fillId="2" borderId="1" xfId="4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11" fillId="2" borderId="1" xfId="2" applyFont="1" applyAlignment="1">
      <alignment horizontal="left" vertical="center"/>
    </xf>
    <xf numFmtId="0" fontId="11" fillId="2" borderId="1" xfId="2" applyFont="1" applyAlignment="1">
      <alignment horizontal="center" vertical="center" wrapText="1"/>
    </xf>
    <xf numFmtId="0" fontId="11" fillId="2" borderId="1" xfId="2" applyFont="1" applyAlignment="1">
      <alignment horizontal="center" vertical="center"/>
    </xf>
    <xf numFmtId="0" fontId="2" fillId="11" borderId="26" xfId="0" applyFont="1" applyFill="1" applyBorder="1" applyAlignment="1">
      <alignment horizontal="center" vertical="center" wrapText="1"/>
    </xf>
    <xf numFmtId="164" fontId="9" fillId="2" borderId="1" xfId="4" applyNumberFormat="1" applyFont="1" applyFill="1" applyBorder="1" applyAlignment="1">
      <alignment horizontal="center" vertical="center"/>
    </xf>
    <xf numFmtId="0" fontId="9" fillId="2" borderId="1" xfId="2" applyFont="1" applyAlignment="1">
      <alignment horizontal="left" vertical="center"/>
    </xf>
    <xf numFmtId="0" fontId="12" fillId="2" borderId="1" xfId="2" applyFont="1" applyAlignment="1">
      <alignment horizontal="center" vertical="center"/>
    </xf>
    <xf numFmtId="0" fontId="10" fillId="2" borderId="1" xfId="2" applyFont="1" applyAlignment="1">
      <alignment horizontal="center" vertical="center"/>
    </xf>
    <xf numFmtId="164" fontId="10" fillId="2" borderId="1" xfId="4" applyNumberFormat="1" applyFont="1" applyFill="1" applyBorder="1" applyAlignment="1">
      <alignment horizontal="center" vertical="center"/>
    </xf>
    <xf numFmtId="0" fontId="9" fillId="2" borderId="1" xfId="2" applyFont="1" applyAlignment="1">
      <alignment horizontal="center" vertical="center"/>
    </xf>
    <xf numFmtId="0" fontId="9" fillId="2" borderId="1" xfId="2" applyFont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4" fillId="9" borderId="0" xfId="0" applyFont="1" applyFill="1" applyAlignment="1">
      <alignment horizontal="left" vertical="center" wrapText="1"/>
    </xf>
    <xf numFmtId="0" fontId="17" fillId="0" borderId="4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164" fontId="5" fillId="0" borderId="3" xfId="4" applyNumberFormat="1" applyFont="1" applyBorder="1" applyAlignment="1">
      <alignment horizontal="center" vertical="center"/>
    </xf>
    <xf numFmtId="164" fontId="5" fillId="0" borderId="4" xfId="4" applyNumberFormat="1" applyFont="1" applyBorder="1" applyAlignment="1">
      <alignment horizontal="center" vertical="center"/>
    </xf>
    <xf numFmtId="164" fontId="15" fillId="0" borderId="3" xfId="4" applyNumberFormat="1" applyFont="1" applyBorder="1" applyAlignment="1">
      <alignment horizontal="center" vertical="center"/>
    </xf>
    <xf numFmtId="164" fontId="15" fillId="0" borderId="4" xfId="4" applyNumberFormat="1" applyFont="1" applyBorder="1" applyAlignment="1">
      <alignment horizontal="center" vertical="center"/>
    </xf>
    <xf numFmtId="164" fontId="15" fillId="0" borderId="43" xfId="4" applyNumberFormat="1" applyFont="1" applyBorder="1" applyAlignment="1">
      <alignment horizontal="center" vertical="center"/>
    </xf>
    <xf numFmtId="164" fontId="5" fillId="0" borderId="47" xfId="4" applyNumberFormat="1" applyFont="1" applyBorder="1" applyAlignment="1">
      <alignment horizontal="center" vertical="center"/>
    </xf>
    <xf numFmtId="164" fontId="5" fillId="0" borderId="48" xfId="4" applyNumberFormat="1" applyFont="1" applyBorder="1" applyAlignment="1">
      <alignment horizontal="center" vertical="center"/>
    </xf>
    <xf numFmtId="164" fontId="5" fillId="0" borderId="49" xfId="4" applyNumberFormat="1" applyFont="1" applyBorder="1" applyAlignment="1">
      <alignment horizontal="center" vertical="center"/>
    </xf>
    <xf numFmtId="164" fontId="5" fillId="0" borderId="28" xfId="4" applyNumberFormat="1" applyFont="1" applyBorder="1" applyAlignment="1">
      <alignment horizontal="center" vertical="center" wrapText="1"/>
    </xf>
    <xf numFmtId="164" fontId="5" fillId="0" borderId="29" xfId="4" applyNumberFormat="1" applyFont="1" applyBorder="1" applyAlignment="1">
      <alignment horizontal="center" vertical="center" wrapText="1"/>
    </xf>
    <xf numFmtId="164" fontId="5" fillId="0" borderId="30" xfId="4" applyNumberFormat="1" applyFont="1" applyBorder="1" applyAlignment="1">
      <alignment horizontal="center" vertical="center" wrapText="1"/>
    </xf>
    <xf numFmtId="164" fontId="5" fillId="0" borderId="31" xfId="4" applyNumberFormat="1" applyFont="1" applyBorder="1" applyAlignment="1">
      <alignment horizontal="center" vertical="center" wrapText="1"/>
    </xf>
    <xf numFmtId="164" fontId="5" fillId="0" borderId="33" xfId="4" applyNumberFormat="1" applyFont="1" applyBorder="1" applyAlignment="1">
      <alignment horizontal="center" vertical="center" wrapText="1"/>
    </xf>
    <xf numFmtId="164" fontId="5" fillId="0" borderId="34" xfId="4" applyNumberFormat="1" applyFont="1" applyBorder="1" applyAlignment="1">
      <alignment horizontal="center" vertical="center" wrapText="1"/>
    </xf>
    <xf numFmtId="164" fontId="4" fillId="0" borderId="20" xfId="4" applyNumberFormat="1" applyFont="1" applyBorder="1" applyAlignment="1">
      <alignment horizontal="center" vertical="center" wrapText="1"/>
    </xf>
    <xf numFmtId="164" fontId="4" fillId="0" borderId="21" xfId="4" applyNumberFormat="1" applyFont="1" applyBorder="1" applyAlignment="1">
      <alignment horizontal="center" vertical="center" wrapText="1"/>
    </xf>
    <xf numFmtId="164" fontId="4" fillId="0" borderId="22" xfId="4" applyNumberFormat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64" fontId="5" fillId="0" borderId="45" xfId="4" applyNumberFormat="1" applyFont="1" applyBorder="1" applyAlignment="1">
      <alignment horizontal="center" vertical="center"/>
    </xf>
    <xf numFmtId="164" fontId="5" fillId="0" borderId="37" xfId="4" applyNumberFormat="1" applyFont="1" applyBorder="1" applyAlignment="1">
      <alignment horizontal="center" vertical="center"/>
    </xf>
    <xf numFmtId="164" fontId="5" fillId="0" borderId="33" xfId="4" applyNumberFormat="1" applyFont="1" applyBorder="1" applyAlignment="1">
      <alignment horizontal="center" vertical="center"/>
    </xf>
    <xf numFmtId="164" fontId="5" fillId="0" borderId="46" xfId="4" applyNumberFormat="1" applyFont="1" applyBorder="1" applyAlignment="1">
      <alignment horizontal="center" vertical="center"/>
    </xf>
    <xf numFmtId="164" fontId="5" fillId="0" borderId="44" xfId="4" applyNumberFormat="1" applyFont="1" applyBorder="1" applyAlignment="1">
      <alignment horizontal="center" vertical="center"/>
    </xf>
    <xf numFmtId="164" fontId="5" fillId="0" borderId="43" xfId="4" applyNumberFormat="1" applyFont="1" applyBorder="1" applyAlignment="1">
      <alignment horizontal="center" vertical="center"/>
    </xf>
  </cellXfs>
  <cellStyles count="5">
    <cellStyle name="Cálculo" xfId="2" builtinId="22"/>
    <cellStyle name="Millares" xfId="4" builtinId="3"/>
    <cellStyle name="Normal" xfId="0" builtinId="0"/>
    <cellStyle name="Normal 170" xfId="1"/>
    <cellStyle name="Porcentaje" xfId="3" builtinId="5"/>
  </cellStyles>
  <dxfs count="0"/>
  <tableStyles count="0" defaultTableStyle="TableStyleMedium2" defaultPivotStyle="PivotStyleLight16"/>
  <colors>
    <mruColors>
      <color rgb="FFB989FF"/>
      <color rgb="FF249437"/>
      <color rgb="FF9529C5"/>
      <color rgb="FFF06C7F"/>
      <color rgb="FFCC66FF"/>
      <color rgb="FF4E281E"/>
      <color rgb="FFCE5074"/>
      <color rgb="FFDEFDC7"/>
      <color rgb="FFFFFFD9"/>
      <color rgb="FFFDD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HOMBRES</a:t>
            </a:r>
            <a:r>
              <a:rPr lang="en-US" baseline="0">
                <a:solidFill>
                  <a:sysClr val="windowText" lastClr="000000"/>
                </a:solidFill>
              </a:rPr>
              <a:t> Y MUJERES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673884514435707E-2"/>
          <c:y val="0.18560185185185185"/>
          <c:w val="0.44731911636045496"/>
          <c:h val="0.74553186060075827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E3D-437C-9824-9F433E5902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D-437C-9824-9F433E5902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ADMINISTRACION CCAA'!$A$2:$B$2</c:f>
              <c:strCache>
                <c:ptCount val="2"/>
                <c:pt idx="0">
                  <c:v>HOMBRES</c:v>
                </c:pt>
                <c:pt idx="1">
                  <c:v>MUJERES </c:v>
                </c:pt>
              </c:strCache>
            </c:strRef>
          </c:cat>
          <c:val>
            <c:numRef>
              <c:f>'GRÁFICOS ADMINISTRACION CCAA'!$A$3:$B$3</c:f>
              <c:numCache>
                <c:formatCode>0%</c:formatCode>
                <c:ptCount val="2"/>
                <c:pt idx="0">
                  <c:v>0.3211756373937677</c:v>
                </c:pt>
                <c:pt idx="1">
                  <c:v>0.67882436260623225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D-437C-9824-9F433E590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17563429571318"/>
          <c:y val="0.45449001166520853"/>
          <c:w val="0.18737992125984251"/>
          <c:h val="0.17476961213181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solidFill>
                  <a:sysClr val="windowText" lastClr="000000"/>
                </a:solidFill>
                <a:effectLst/>
              </a:rPr>
              <a:t>TEMPORALES EN VACANTES Y SUSTITUCIONES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72707786526684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041994750656156E-2"/>
          <c:y val="0.19949074074074077"/>
          <c:w val="0.44974999999999993"/>
          <c:h val="0.74958333333333327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FE2-47E4-B87F-A782A89CA3D2}"/>
              </c:ext>
            </c:extLst>
          </c:dPt>
          <c:dPt>
            <c:idx val="1"/>
            <c:bubble3D val="0"/>
            <c:spPr>
              <a:solidFill>
                <a:srgbClr val="9529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E2-47E4-B87F-A782A89CA3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Justicia'!$I$19:$I$20</c:f>
              <c:strCache>
                <c:ptCount val="2"/>
                <c:pt idx="0">
                  <c:v>TEMPORALES EN VACANTE</c:v>
                </c:pt>
                <c:pt idx="1">
                  <c:v>TEMPORALES EN SUSTITUCION</c:v>
                </c:pt>
              </c:strCache>
            </c:strRef>
          </c:cat>
          <c:val>
            <c:numRef>
              <c:f>'GRÁFICOS Justicia'!$K$19:$K$20</c:f>
              <c:numCache>
                <c:formatCode>0%</c:formatCode>
                <c:ptCount val="2"/>
                <c:pt idx="0">
                  <c:v>0.50450450450450446</c:v>
                </c:pt>
                <c:pt idx="1">
                  <c:v>0.49549549549549549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2-47E4-B87F-A782A89CA3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672265966754153"/>
          <c:y val="0.42073673082531349"/>
          <c:w val="0.42661067366579175"/>
          <c:h val="0.27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TEMPORALIDAD</a:t>
            </a:r>
            <a:r>
              <a:rPr lang="es-ES" baseline="0">
                <a:solidFill>
                  <a:schemeClr val="tx1"/>
                </a:solidFill>
              </a:rPr>
              <a:t> ESTRUCTURAL* P. FUNCIONARIO</a:t>
            </a:r>
            <a:endParaRPr lang="es-E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3C-4FBF-8884-07A8B36E92A0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3C-4FBF-8884-07A8B36E92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Justicia'!$B$36:$B$37</c:f>
              <c:strCache>
                <c:ptCount val="2"/>
                <c:pt idx="0">
                  <c:v>FUNCIONARIOS DE CARRERA</c:v>
                </c:pt>
                <c:pt idx="1">
                  <c:v>INTERINOS EN VACANTE</c:v>
                </c:pt>
              </c:strCache>
            </c:strRef>
          </c:cat>
          <c:val>
            <c:numRef>
              <c:f>'GRÁFICOS Justicia'!$D$36:$D$37</c:f>
              <c:numCache>
                <c:formatCode>0%</c:formatCode>
                <c:ptCount val="2"/>
                <c:pt idx="0">
                  <c:v>0.84024179620034545</c:v>
                </c:pt>
                <c:pt idx="1">
                  <c:v>0.15975820379965458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3C-4FBF-8884-07A8B36E92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solidFill>
                  <a:schemeClr val="tx1"/>
                </a:solidFill>
                <a:effectLst/>
              </a:rPr>
              <a:t>TEMPORALIDAD ESTRUCTURAL* P. LABORAL</a:t>
            </a:r>
            <a:endParaRPr lang="es-ES" sz="11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421874453193350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8218722659667561E-2"/>
          <c:y val="0.17171296296296298"/>
          <c:w val="0.46641666666666665"/>
          <c:h val="0.7773611111111110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C6-4179-8DF6-489AA135795C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B-41D9-ACC4-0C67F4B019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Justicia'!$H$36:$H$37</c:f>
              <c:strCache>
                <c:ptCount val="2"/>
                <c:pt idx="0">
                  <c:v>LABORALES FIJOS</c:v>
                </c:pt>
                <c:pt idx="1">
                  <c:v>LAB. TEMPORALES EN VACANTE</c:v>
                </c:pt>
              </c:strCache>
            </c:strRef>
          </c:cat>
          <c:val>
            <c:numRef>
              <c:f>'GRÁFICOS Justicia'!$J$36:$J$37</c:f>
              <c:numCache>
                <c:formatCode>0%</c:formatCode>
                <c:ptCount val="2"/>
                <c:pt idx="0">
                  <c:v>0.62857142857142856</c:v>
                </c:pt>
                <c:pt idx="1">
                  <c:v>0.37142857142857144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179-8DF6-489AA135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429462198639889"/>
          <c:y val="0.40950750947798192"/>
          <c:w val="0.43175333913581748"/>
          <c:h val="0.30177165354330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HOMBRES</a:t>
            </a:r>
            <a:r>
              <a:rPr lang="es-ES" baseline="0">
                <a:solidFill>
                  <a:schemeClr val="bg2">
                    <a:lumMod val="25000"/>
                  </a:schemeClr>
                </a:solidFill>
              </a:rPr>
              <a:t> Y MUJERES</a:t>
            </a:r>
            <a:endParaRPr lang="es-ES">
              <a:solidFill>
                <a:schemeClr val="bg2">
                  <a:lumMod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074686742752081"/>
          <c:y val="0.13930555555555557"/>
          <c:w val="0.44501044273823837"/>
          <c:h val="0.81439814814814815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5-44EE-A250-B84EF3BF35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16-4AB5-8118-DE451DF91C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Sanitarias'!$A$5:$A$6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'GRÁFICOS I. Sanitarias'!$C$5:$C$6</c:f>
              <c:numCache>
                <c:formatCode>0%</c:formatCode>
                <c:ptCount val="2"/>
                <c:pt idx="0">
                  <c:v>0.21579158719004116</c:v>
                </c:pt>
                <c:pt idx="1">
                  <c:v>0.78420841280995879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4EE-A250-B84EF3BF35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01699522034332"/>
          <c:y val="0.48226778944298621"/>
          <c:w val="0.23460214348206473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PERSONAL</a:t>
            </a:r>
            <a:r>
              <a:rPr lang="es-ES" baseline="0">
                <a:solidFill>
                  <a:schemeClr val="bg2">
                    <a:lumMod val="25000"/>
                  </a:schemeClr>
                </a:solidFill>
              </a:rPr>
              <a:t> ESTATUTARIO Y LABORAL</a:t>
            </a:r>
            <a:endParaRPr lang="es-ES">
              <a:solidFill>
                <a:schemeClr val="bg2">
                  <a:lumMod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249437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138-488C-9694-F5F50535D63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38-488C-9694-F5F50535D6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Sanitarias'!$H$5:$H$6</c:f>
              <c:strCache>
                <c:ptCount val="2"/>
                <c:pt idx="0">
                  <c:v>P. ESTATUTARIO</c:v>
                </c:pt>
                <c:pt idx="1">
                  <c:v>P. LABORAL</c:v>
                </c:pt>
              </c:strCache>
            </c:strRef>
          </c:cat>
          <c:val>
            <c:numRef>
              <c:f>'GRÁFICOS I. Sanitarias'!$J$5:$J$6</c:f>
              <c:numCache>
                <c:formatCode>0%</c:formatCode>
                <c:ptCount val="2"/>
                <c:pt idx="0">
                  <c:v>0.93810862363216541</c:v>
                </c:pt>
                <c:pt idx="1">
                  <c:v>6.083726533480574E-2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8-488C-9694-F5F50535D6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67541557305337"/>
          <c:y val="0.48226778944298632"/>
          <c:w val="0.26065791776027997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PERSONAL FIJO Y PERSONAL TEMPORAL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71-4F6F-A89E-2A76F59EB7AC}"/>
              </c:ext>
            </c:extLst>
          </c:dPt>
          <c:dPt>
            <c:idx val="1"/>
            <c:bubble3D val="0"/>
            <c:spPr>
              <a:solidFill>
                <a:srgbClr val="CE507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371-4F6F-A89E-2A76F59EB7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Sanitarias'!$A$19:$A$20</c:f>
              <c:strCache>
                <c:ptCount val="2"/>
                <c:pt idx="0">
                  <c:v>PERSONAL FIJO</c:v>
                </c:pt>
                <c:pt idx="1">
                  <c:v>PERSONAL TEMPORAL</c:v>
                </c:pt>
              </c:strCache>
            </c:strRef>
          </c:cat>
          <c:val>
            <c:numRef>
              <c:f>'GRÁFICOS I. Sanitarias'!$C$19:$C$20</c:f>
              <c:numCache>
                <c:formatCode>0%</c:formatCode>
                <c:ptCount val="2"/>
                <c:pt idx="0">
                  <c:v>0.45010541110330288</c:v>
                </c:pt>
                <c:pt idx="1">
                  <c:v>0.54989458889669707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1-4F6F-A89E-2A76F59EB7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05577427821526"/>
          <c:y val="0.4766761446485856"/>
          <c:w val="0.33027755905511813"/>
          <c:h val="0.1674343832020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TEMPORALES EN VACANTES Y SUSTITUCIONES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356277340332461"/>
          <c:y val="0.14393518518518519"/>
          <c:w val="0.43065244969378824"/>
          <c:h val="0.717754082822980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C9B-4181-B06C-53033C69E0EA}"/>
              </c:ext>
            </c:extLst>
          </c:dPt>
          <c:dPt>
            <c:idx val="1"/>
            <c:bubble3D val="0"/>
            <c:explosion val="1"/>
            <c:spPr>
              <a:solidFill>
                <a:srgbClr val="9529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9B-4181-B06C-53033C69E0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Sanitarias'!$H$19:$H$20</c:f>
              <c:strCache>
                <c:ptCount val="2"/>
                <c:pt idx="0">
                  <c:v>TEMPORALES EN VACANTES</c:v>
                </c:pt>
                <c:pt idx="1">
                  <c:v>TEMPORALES EN SUSTITUCION</c:v>
                </c:pt>
              </c:strCache>
            </c:strRef>
          </c:cat>
          <c:val>
            <c:numRef>
              <c:f>'GRÁFICOS I. Sanitarias'!$J$19:$J$20</c:f>
              <c:numCache>
                <c:formatCode>0%</c:formatCode>
                <c:ptCount val="2"/>
                <c:pt idx="0">
                  <c:v>0.5459607485166591</c:v>
                </c:pt>
                <c:pt idx="1">
                  <c:v>0.45403925148334096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B-4181-B06C-53033C69E0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03237095363076"/>
          <c:y val="0.41509951881014873"/>
          <c:w val="0.32930096237970252"/>
          <c:h val="0.29058763487897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solidFill>
                  <a:schemeClr val="tx1"/>
                </a:solidFill>
                <a:effectLst/>
              </a:rPr>
              <a:t>TEMPORALIDAD ESTRUCTURAL* ESTATUTARIOS</a:t>
            </a:r>
            <a:endParaRPr lang="es-ES" sz="1400">
              <a:solidFill>
                <a:schemeClr val="tx1"/>
              </a:solidFill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 sz="1200"/>
          </a:p>
        </c:rich>
      </c:tx>
      <c:layout>
        <c:manualLayout>
          <c:xMode val="edge"/>
          <c:yMode val="edge"/>
          <c:x val="0.10314357794007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964133153129287"/>
          <c:y val="0.20194444444444445"/>
          <c:w val="0.40825300010856064"/>
          <c:h val="0.747129629629629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D6-4F0F-A170-9D742237F69D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9D6-4F0F-A170-9D742237F6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Sanitarias'!$B$34:$B$35</c:f>
              <c:strCache>
                <c:ptCount val="2"/>
                <c:pt idx="0">
                  <c:v>P. ESTATUTARIO FIJO</c:v>
                </c:pt>
                <c:pt idx="1">
                  <c:v>P. ESTATUTARIO TEMPORAL EN VACANTE</c:v>
                </c:pt>
              </c:strCache>
            </c:strRef>
          </c:cat>
          <c:val>
            <c:numRef>
              <c:f>'GRÁFICOS I. Sanitarias'!$E$34:$E$35</c:f>
              <c:numCache>
                <c:formatCode>0%</c:formatCode>
                <c:ptCount val="2"/>
                <c:pt idx="0">
                  <c:v>0.59346049046321525</c:v>
                </c:pt>
                <c:pt idx="1">
                  <c:v>0.40653950953678475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6-4F0F-A170-9D742237F6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87514229911545"/>
          <c:y val="0.46030803441236512"/>
          <c:w val="0.35594628538305484"/>
          <c:h val="0.29058763487897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TEMPORALIDAD</a:t>
            </a:r>
            <a:r>
              <a:rPr lang="es-ES" baseline="0">
                <a:solidFill>
                  <a:schemeClr val="tx1"/>
                </a:solidFill>
              </a:rPr>
              <a:t> ESTRUCTURAL* P. LABORAL</a:t>
            </a:r>
            <a:endParaRPr lang="es-E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explosion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5A-4E8E-B44C-E6A96CB2CDEC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5A-4E8E-B44C-E6A96CB2C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I. Sanitarias'!$H$34:$H$35</c:f>
              <c:strCache>
                <c:ptCount val="2"/>
                <c:pt idx="0">
                  <c:v>P. LABORAL FIJO</c:v>
                </c:pt>
                <c:pt idx="1">
                  <c:v>P. LABORAL TEMPORAL EN VACANTE</c:v>
                </c:pt>
              </c:strCache>
            </c:strRef>
          </c:cat>
          <c:val>
            <c:numRef>
              <c:f>'GRÁFICOS I. Sanitarias'!$K$34:$K$35</c:f>
              <c:numCache>
                <c:formatCode>0%</c:formatCode>
                <c:ptCount val="2"/>
                <c:pt idx="0">
                  <c:v>0.95983935742971882</c:v>
                </c:pt>
                <c:pt idx="1">
                  <c:v>4.0160642570281124E-2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9-4E33-9278-8B9694C5BC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HOMBRES</a:t>
            </a:r>
            <a:r>
              <a:rPr lang="es-ES" baseline="0">
                <a:solidFill>
                  <a:schemeClr val="bg2">
                    <a:lumMod val="25000"/>
                  </a:schemeClr>
                </a:solidFill>
              </a:rPr>
              <a:t> Y MUJERES</a:t>
            </a:r>
            <a:endParaRPr lang="es-ES">
              <a:solidFill>
                <a:schemeClr val="bg2">
                  <a:lumMod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5F-4EBE-9866-E8E712CFD2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5F-4EBE-9866-E8E712CFD2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Docentes No Uni'!$A$5:$A$6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'GRÁFICOS Docentes No Uni'!$C$5:$C$6</c:f>
              <c:numCache>
                <c:formatCode>0%</c:formatCode>
                <c:ptCount val="2"/>
                <c:pt idx="0">
                  <c:v>0.27146444828127453</c:v>
                </c:pt>
                <c:pt idx="1">
                  <c:v>0.72853555171872553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5F-4EBE-9866-E8E712CFD2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73118985126874"/>
          <c:y val="0.48226778944298632"/>
          <c:w val="0.23460214348206473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PERSONAL</a:t>
            </a:r>
            <a:r>
              <a:rPr lang="es-ES" baseline="0">
                <a:solidFill>
                  <a:sysClr val="windowText" lastClr="000000"/>
                </a:solidFill>
              </a:rPr>
              <a:t> </a:t>
            </a:r>
            <a:r>
              <a:rPr lang="es-ES">
                <a:solidFill>
                  <a:sysClr val="windowText" lastClr="000000"/>
                </a:solidFill>
              </a:rPr>
              <a:t>FUNCIONARIO</a:t>
            </a:r>
            <a:r>
              <a:rPr lang="es-ES" baseline="0">
                <a:solidFill>
                  <a:sysClr val="windowText" lastClr="000000"/>
                </a:solidFill>
              </a:rPr>
              <a:t> Y L</a:t>
            </a:r>
            <a:r>
              <a:rPr lang="es-ES">
                <a:solidFill>
                  <a:sysClr val="windowText" lastClr="000000"/>
                </a:solidFill>
              </a:rPr>
              <a:t>ABORAL</a:t>
            </a:r>
          </a:p>
        </c:rich>
      </c:tx>
      <c:layout>
        <c:manualLayout>
          <c:xMode val="edge"/>
          <c:yMode val="edge"/>
          <c:x val="0.16834711286089238"/>
          <c:y val="1.909154516796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68963254593176"/>
          <c:y val="0.19694386495142907"/>
          <c:w val="0.4114287802531853"/>
          <c:h val="0.72712430102030901"/>
        </c:manualLayout>
      </c:layout>
      <c:pieChart>
        <c:varyColors val="1"/>
        <c:ser>
          <c:idx val="1"/>
          <c:order val="0"/>
          <c:dPt>
            <c:idx val="0"/>
            <c:bubble3D val="0"/>
            <c:explosion val="11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3-C145-4E46-B00C-5D9D6EC7815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4-C145-4E46-B00C-5D9D6EC781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chemeClr val="tx1">
                        <a:lumMod val="85000"/>
                        <a:lumOff val="1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ADMINISTRACION CCAA'!$H$2:$H$3</c:f>
              <c:strCache>
                <c:ptCount val="2"/>
                <c:pt idx="0">
                  <c:v>PERSONAL FUNCIONARIO</c:v>
                </c:pt>
                <c:pt idx="1">
                  <c:v>PERSONAL LABORAL</c:v>
                </c:pt>
              </c:strCache>
            </c:strRef>
          </c:cat>
          <c:val>
            <c:numRef>
              <c:f>'GRÁFICOS ADMINISTRACION CCAA'!$I$2:$I$3</c:f>
              <c:numCache>
                <c:formatCode>0%</c:formatCode>
                <c:ptCount val="2"/>
                <c:pt idx="0">
                  <c:v>0.3903372186137557</c:v>
                </c:pt>
                <c:pt idx="1">
                  <c:v>0.6096627813862443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145-4E46-B00C-5D9D6EC7815A}"/>
            </c:ext>
          </c:extLst>
        </c:ser>
        <c:ser>
          <c:idx val="0"/>
          <c:order val="1"/>
          <c:explosion val="5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145-4E46-B00C-5D9D6EC7815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145-4E46-B00C-5D9D6EC7815A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145-4E46-B00C-5D9D6EC7815A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145-4E46-B00C-5D9D6EC781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Justicia'!$I$4:$I$7</c:f>
              <c:strCache>
                <c:ptCount val="2"/>
                <c:pt idx="0">
                  <c:v>PERSONAL FUNCIONARIO</c:v>
                </c:pt>
                <c:pt idx="1">
                  <c:v>PERSONAL LABORAL</c:v>
                </c:pt>
              </c:strCache>
            </c:strRef>
          </c:cat>
          <c:val>
            <c:numRef>
              <c:f>'GRÁFICOS Justicia'!$J$4:$J$7</c:f>
              <c:numCache>
                <c:formatCode>General</c:formatCode>
                <c:ptCount val="4"/>
                <c:pt idx="0">
                  <c:v>1351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145-4E46-B00C-5D9D6EC78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1767541557305339"/>
          <c:y val="0.41046565628447562"/>
          <c:w val="0.34621347331583552"/>
          <c:h val="0.36265147012455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PERSONAL</a:t>
            </a:r>
            <a:r>
              <a:rPr lang="es-ES" baseline="0">
                <a:solidFill>
                  <a:schemeClr val="bg2">
                    <a:lumMod val="25000"/>
                  </a:schemeClr>
                </a:solidFill>
              </a:rPr>
              <a:t> FUNCIONARIO Y LABORAL</a:t>
            </a:r>
            <a:endParaRPr lang="es-ES">
              <a:solidFill>
                <a:schemeClr val="bg2">
                  <a:lumMod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657327209098862"/>
          <c:y val="0.17171296296296298"/>
          <c:w val="0.46641666666666665"/>
          <c:h val="0.77736111111111106"/>
        </c:manualLayout>
      </c:layout>
      <c:pieChart>
        <c:varyColors val="1"/>
        <c:ser>
          <c:idx val="0"/>
          <c:order val="0"/>
          <c:spPr>
            <a:solidFill>
              <a:srgbClr val="249437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28-4E23-80D3-988C72D0E28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28-4E23-80D3-988C72D0E2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Docentes No Uni'!$H$5:$H$6</c:f>
              <c:strCache>
                <c:ptCount val="2"/>
                <c:pt idx="0">
                  <c:v>P. FUNCIONARIO</c:v>
                </c:pt>
                <c:pt idx="1">
                  <c:v>P. LABORAL</c:v>
                </c:pt>
              </c:strCache>
            </c:strRef>
          </c:cat>
          <c:val>
            <c:numRef>
              <c:f>'GRÁFICOS Docentes No Uni'!$J$5:$J$6</c:f>
              <c:numCache>
                <c:formatCode>0%</c:formatCode>
                <c:ptCount val="2"/>
                <c:pt idx="0">
                  <c:v>0.98179249725317852</c:v>
                </c:pt>
                <c:pt idx="1">
                  <c:v>1.8207502746821536E-2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28-4E23-80D3-988C72D0E28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67541557305337"/>
          <c:y val="0.48226778944298632"/>
          <c:w val="0.26065791776027997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PERSONAL FIJO Y PERSONAL TEMPORAL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21-4D52-8427-B294DA373C94}"/>
              </c:ext>
            </c:extLst>
          </c:dPt>
          <c:dPt>
            <c:idx val="1"/>
            <c:bubble3D val="0"/>
            <c:spPr>
              <a:solidFill>
                <a:srgbClr val="CE507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21-4D52-8427-B294DA373C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Docentes No Uni'!$A$19:$A$20</c:f>
              <c:strCache>
                <c:ptCount val="2"/>
                <c:pt idx="0">
                  <c:v>PERSONAL FIJO</c:v>
                </c:pt>
                <c:pt idx="1">
                  <c:v>PERSONAL TEMPORAL</c:v>
                </c:pt>
              </c:strCache>
            </c:strRef>
          </c:cat>
          <c:val>
            <c:numRef>
              <c:f>'GRÁFICOS Docentes No Uni'!$C$19:$C$20</c:f>
              <c:numCache>
                <c:formatCode>0%</c:formatCode>
                <c:ptCount val="2"/>
                <c:pt idx="0">
                  <c:v>0.65499921519384707</c:v>
                </c:pt>
                <c:pt idx="1">
                  <c:v>0.34500078480615287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21-4D52-8427-B294DA373C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05577427821526"/>
          <c:y val="0.4766761446485856"/>
          <c:w val="0.33027755905511813"/>
          <c:h val="0.1674343832020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bg2">
                    <a:lumMod val="25000"/>
                  </a:schemeClr>
                </a:solidFill>
              </a:rPr>
              <a:t>TEMPORALES EN VACANTES Y SUSTITUCIONES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356277340332461"/>
          <c:y val="0.14393518518518519"/>
          <c:w val="0.43065244969378824"/>
          <c:h val="0.71775408282298037"/>
        </c:manualLayout>
      </c:layout>
      <c:pieChart>
        <c:varyColors val="1"/>
        <c:ser>
          <c:idx val="0"/>
          <c:order val="0"/>
          <c:spPr>
            <a:solidFill>
              <a:srgbClr val="B989FF"/>
            </a:solidFill>
          </c:spPr>
          <c:dPt>
            <c:idx val="0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AE-47D4-B4CA-3C61B8A0BBAE}"/>
              </c:ext>
            </c:extLst>
          </c:dPt>
          <c:dPt>
            <c:idx val="1"/>
            <c:bubble3D val="0"/>
            <c:explosion val="1"/>
            <c:spPr>
              <a:solidFill>
                <a:srgbClr val="9529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AE-47D4-B4CA-3C61B8A0BB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Docentes No Uni'!$H$19:$H$20</c:f>
              <c:strCache>
                <c:ptCount val="2"/>
                <c:pt idx="0">
                  <c:v>TEMPORALES EN VACANTES</c:v>
                </c:pt>
                <c:pt idx="1">
                  <c:v>TEMPORALES EN SUSTITUCION</c:v>
                </c:pt>
              </c:strCache>
            </c:strRef>
          </c:cat>
          <c:val>
            <c:numRef>
              <c:f>'GRÁFICOS Docentes No Uni'!$J$19:$J$20</c:f>
              <c:numCache>
                <c:formatCode>0%</c:formatCode>
                <c:ptCount val="2"/>
                <c:pt idx="0">
                  <c:v>0.7063239308462238</c:v>
                </c:pt>
                <c:pt idx="1">
                  <c:v>0.29367606915377614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AE-47D4-B4CA-3C61B8A0BB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03237095363076"/>
          <c:y val="0.41509951881014873"/>
          <c:w val="0.32930096237970252"/>
          <c:h val="0.29058763487897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95000"/>
                    <a:lumOff val="5000"/>
                  </a:schemeClr>
                </a:solidFill>
              </a:rPr>
              <a:t>TEMPORALIDAD ESTRUCTURAL*</a:t>
            </a:r>
            <a:r>
              <a:rPr lang="es-ES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P. FUNCIONARIO</a:t>
            </a:r>
            <a:endParaRPr lang="es-ES">
              <a:solidFill>
                <a:schemeClr val="tx1">
                  <a:lumMod val="95000"/>
                  <a:lumOff val="5000"/>
                </a:schemeClr>
              </a:solidFill>
            </a:endParaRPr>
          </a:p>
        </c:rich>
      </c:tx>
      <c:layout>
        <c:manualLayout>
          <c:xMode val="edge"/>
          <c:yMode val="edge"/>
          <c:x val="0.1091526684164479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235104986876642"/>
          <c:y val="0.14393518518518519"/>
          <c:w val="0.46641666666666665"/>
          <c:h val="0.777361111111111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AB-422D-BFB8-173FCF99DD10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2AB-422D-BFB8-173FCF99DD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Docentes No Uni'!$B$35:$B$36</c:f>
              <c:strCache>
                <c:ptCount val="2"/>
                <c:pt idx="0">
                  <c:v>FUNCIONARIOS DE CARRERA</c:v>
                </c:pt>
                <c:pt idx="1">
                  <c:v>F. INTERINOS EN VACANTE</c:v>
                </c:pt>
              </c:strCache>
            </c:strRef>
          </c:cat>
          <c:val>
            <c:numRef>
              <c:f>'GRÁFICOS Docentes No Uni'!$E$35:$E$36</c:f>
              <c:numCache>
                <c:formatCode>0%</c:formatCode>
                <c:ptCount val="2"/>
                <c:pt idx="0">
                  <c:v>0.72629806840333155</c:v>
                </c:pt>
                <c:pt idx="1">
                  <c:v>0.27370193159666845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B-422D-BFB8-173FCF99DD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94518810148731"/>
          <c:y val="0.40950750947798192"/>
          <c:w val="0.40388145231846018"/>
          <c:h val="0.30177165354330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95000"/>
                    <a:lumOff val="5000"/>
                  </a:schemeClr>
                </a:solidFill>
              </a:rPr>
              <a:t>TEMPORALIDAD ESTRUCTURAL*</a:t>
            </a:r>
            <a:r>
              <a:rPr lang="es-ES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P. LABORAL</a:t>
            </a:r>
            <a:endParaRPr lang="es-ES">
              <a:solidFill>
                <a:schemeClr val="tx1">
                  <a:lumMod val="95000"/>
                  <a:lumOff val="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218503937007877E-2"/>
          <c:y val="0.15782407407407409"/>
          <c:w val="0.46641666666666665"/>
          <c:h val="0.777361111111111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14-4E93-82B2-B565FD6ECBFD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414-4E93-82B2-B565FD6ECB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Docentes No Uni'!$H$35:$H$36</c:f>
              <c:strCache>
                <c:ptCount val="2"/>
                <c:pt idx="0">
                  <c:v>P. LABORAL FIJO</c:v>
                </c:pt>
                <c:pt idx="1">
                  <c:v>P. LABORAL TEMPORAL EN VACANTE</c:v>
                </c:pt>
              </c:strCache>
            </c:strRef>
          </c:cat>
          <c:val>
            <c:numRef>
              <c:f>'GRÁFICOS Docentes No Uni'!$J$35:$J$36</c:f>
              <c:numCache>
                <c:formatCode>0%</c:formatCode>
                <c:ptCount val="2"/>
                <c:pt idx="0">
                  <c:v>0.90303030303030307</c:v>
                </c:pt>
                <c:pt idx="1">
                  <c:v>9.696969696969697E-2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4-4E93-82B2-B565FD6ECB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05203412073491"/>
          <c:y val="0.40950750947798192"/>
          <c:w val="0.38281299212598424"/>
          <c:h val="0.30177165354330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PERSONAL</a:t>
            </a:r>
            <a:r>
              <a:rPr lang="es-ES" baseline="0">
                <a:solidFill>
                  <a:sysClr val="windowText" lastClr="000000"/>
                </a:solidFill>
              </a:rPr>
              <a:t> FIJO Y TEMPORAL</a:t>
            </a:r>
            <a:endParaRPr lang="es-E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450043744531934"/>
          <c:y val="0.20351560221638962"/>
          <c:w val="0.44214238845144355"/>
          <c:h val="0.73690398075240593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F5-440F-8771-E7E1B49A17D5}"/>
              </c:ext>
            </c:extLst>
          </c:dPt>
          <c:dPt>
            <c:idx val="1"/>
            <c:bubble3D val="0"/>
            <c:explosion val="3"/>
            <c:spPr>
              <a:solidFill>
                <a:srgbClr val="CE507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F5-440F-8771-E7E1B49A17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ADMINISTRACION CCAA'!$A$19:$A$20</c:f>
              <c:strCache>
                <c:ptCount val="2"/>
                <c:pt idx="0">
                  <c:v>PERSONAL FIJO</c:v>
                </c:pt>
                <c:pt idx="1">
                  <c:v>PERSONAL TEMPORAL</c:v>
                </c:pt>
              </c:strCache>
            </c:strRef>
          </c:cat>
          <c:val>
            <c:numRef>
              <c:f>'GRÁFICOS ADMINISTRACION CCAA'!$B$19:$B$20</c:f>
              <c:numCache>
                <c:formatCode>0%</c:formatCode>
                <c:ptCount val="2"/>
                <c:pt idx="0">
                  <c:v>0.45938250734051073</c:v>
                </c:pt>
                <c:pt idx="1">
                  <c:v>0.54061749265948933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5-440F-8771-E7E1B49A1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aseline="0">
                <a:solidFill>
                  <a:sysClr val="windowText" lastClr="000000"/>
                </a:solidFill>
              </a:rPr>
              <a:t>TEMPORALES EN VACANTES Y SUSTITUCIONES</a:t>
            </a:r>
            <a:endParaRPr lang="es-E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917338360192519"/>
          <c:y val="0.14775099239106246"/>
          <c:w val="0.42784485389900767"/>
          <c:h val="0.78804323319480829"/>
        </c:manualLayout>
      </c:layout>
      <c:pieChart>
        <c:varyColors val="1"/>
        <c:ser>
          <c:idx val="0"/>
          <c:order val="0"/>
          <c:spPr>
            <a:solidFill>
              <a:srgbClr val="CC66FF"/>
            </a:solidFill>
          </c:spPr>
          <c:explosion val="6"/>
          <c:dPt>
            <c:idx val="0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50-4CD1-8F1B-D501A393B422}"/>
              </c:ext>
            </c:extLst>
          </c:dPt>
          <c:dPt>
            <c:idx val="1"/>
            <c:bubble3D val="0"/>
            <c:explosion val="0"/>
            <c:spPr>
              <a:solidFill>
                <a:srgbClr val="9529C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650-4CD1-8F1B-D501A393B4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ADMINISTRACION CCAA'!$H$18:$H$19</c:f>
              <c:strCache>
                <c:ptCount val="2"/>
                <c:pt idx="0">
                  <c:v>TEMPORALES EN VACANTES</c:v>
                </c:pt>
                <c:pt idx="1">
                  <c:v>TEMPORALES EN SUSTITUCION</c:v>
                </c:pt>
              </c:strCache>
            </c:strRef>
          </c:cat>
          <c:val>
            <c:numRef>
              <c:f>'GRÁFICOS ADMINISTRACION CCAA'!$I$18:$I$19</c:f>
              <c:numCache>
                <c:formatCode>0%</c:formatCode>
                <c:ptCount val="2"/>
                <c:pt idx="0">
                  <c:v>0.69420671494404218</c:v>
                </c:pt>
                <c:pt idx="1">
                  <c:v>0.30579328505595788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0-4CD1-8F1B-D501A393B4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316150377744937"/>
          <c:y val="0.41530711394205805"/>
          <c:w val="0.38179424598889095"/>
          <c:h val="0.28987710205809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TEMPORALIDAD</a:t>
            </a:r>
            <a:r>
              <a:rPr lang="es-ES" baseline="0">
                <a:solidFill>
                  <a:schemeClr val="tx1"/>
                </a:solidFill>
              </a:rPr>
              <a:t> ESTRUCTURAL* P. FUNCIONARIO</a:t>
            </a:r>
            <a:endParaRPr lang="es-E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95-47B1-B5E5-FADC819D55D3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795-47B1-B5E5-FADC819D55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ADMINISTRACION CCAA'!$B$34:$B$35</c:f>
              <c:strCache>
                <c:ptCount val="2"/>
                <c:pt idx="0">
                  <c:v>FUNCIONARIOS DE CARRERA</c:v>
                </c:pt>
                <c:pt idx="1">
                  <c:v>INTERINOS EN VACANTE</c:v>
                </c:pt>
              </c:strCache>
            </c:strRef>
          </c:cat>
          <c:val>
            <c:numRef>
              <c:f>'GRÁFICOS ADMINISTRACION CCAA'!$D$34:$D$35</c:f>
              <c:numCache>
                <c:formatCode>0%</c:formatCode>
                <c:ptCount val="2"/>
                <c:pt idx="0">
                  <c:v>0.54870395634379265</c:v>
                </c:pt>
                <c:pt idx="1">
                  <c:v>0.45129604365620735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5-47B1-B5E5-FADC819D55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TEMPORALIDAD</a:t>
            </a:r>
            <a:r>
              <a:rPr lang="es-ES" baseline="0">
                <a:solidFill>
                  <a:schemeClr val="tx1"/>
                </a:solidFill>
              </a:rPr>
              <a:t> ESTRUCTURAL* P. LABORAL</a:t>
            </a:r>
            <a:endParaRPr lang="es-E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4629476300554058E-2"/>
          <c:y val="0.16708333333333336"/>
          <c:w val="0.42524695730414513"/>
          <c:h val="0.777361111111111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7A-41C1-AF2A-40DE6E07C9BE}"/>
              </c:ext>
            </c:extLst>
          </c:dPt>
          <c:dPt>
            <c:idx val="1"/>
            <c:bubble3D val="0"/>
            <c:spPr>
              <a:solidFill>
                <a:srgbClr val="B98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47A-41C1-AF2A-40DE6E07C9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ADMINISTRACION CCAA'!$H$33:$H$34</c:f>
              <c:strCache>
                <c:ptCount val="2"/>
                <c:pt idx="0">
                  <c:v>LABORALES FIJOS</c:v>
                </c:pt>
                <c:pt idx="1">
                  <c:v>LAB. TEMPORALES EN VACANTE</c:v>
                </c:pt>
              </c:strCache>
            </c:strRef>
          </c:cat>
          <c:val>
            <c:numRef>
              <c:f>'GRÁFICOS ADMINISTRACION CCAA'!$J$33:$J$34</c:f>
              <c:numCache>
                <c:formatCode>0%</c:formatCode>
                <c:ptCount val="2"/>
                <c:pt idx="0">
                  <c:v>0.5514345696291113</c:v>
                </c:pt>
                <c:pt idx="1">
                  <c:v>0.44856543037088875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A-41C1-AF2A-40DE6E07C9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HOMBRES</a:t>
            </a:r>
            <a:r>
              <a:rPr lang="en-US" baseline="0">
                <a:solidFill>
                  <a:sysClr val="windowText" lastClr="000000"/>
                </a:solidFill>
              </a:rPr>
              <a:t> Y MUJERES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673884514435707E-2"/>
          <c:y val="0.19949644047454504"/>
          <c:w val="0.47212270341207346"/>
          <c:h val="0.78719285622332547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8F-48ED-8ACF-BDB1E61E86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8F-48ED-8ACF-BDB1E61E8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Justicia'!$A$4:$B$4</c:f>
              <c:strCache>
                <c:ptCount val="2"/>
                <c:pt idx="0">
                  <c:v>HOMBRES</c:v>
                </c:pt>
                <c:pt idx="1">
                  <c:v>MUJERES </c:v>
                </c:pt>
              </c:strCache>
            </c:strRef>
          </c:cat>
          <c:val>
            <c:numRef>
              <c:f>'GRÁFICOS Justicia'!$A$6:$B$6</c:f>
              <c:numCache>
                <c:formatCode>0%</c:formatCode>
                <c:ptCount val="2"/>
                <c:pt idx="0">
                  <c:v>0.24881995954146999</c:v>
                </c:pt>
                <c:pt idx="1">
                  <c:v>0.75118004045853004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8F-48ED-8ACF-BDB1E61E86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17563429571318"/>
          <c:y val="0.45449001166520853"/>
          <c:w val="0.18737992125984251"/>
          <c:h val="0.17476961213181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PERSONAL</a:t>
            </a:r>
            <a:r>
              <a:rPr lang="es-ES" baseline="0">
                <a:solidFill>
                  <a:sysClr val="windowText" lastClr="000000"/>
                </a:solidFill>
              </a:rPr>
              <a:t> </a:t>
            </a:r>
            <a:r>
              <a:rPr lang="es-ES">
                <a:solidFill>
                  <a:sysClr val="windowText" lastClr="000000"/>
                </a:solidFill>
              </a:rPr>
              <a:t>FUNCIONARIO</a:t>
            </a:r>
            <a:r>
              <a:rPr lang="es-ES" baseline="0">
                <a:solidFill>
                  <a:sysClr val="windowText" lastClr="000000"/>
                </a:solidFill>
              </a:rPr>
              <a:t> Y L</a:t>
            </a:r>
            <a:r>
              <a:rPr lang="es-ES">
                <a:solidFill>
                  <a:sysClr val="windowText" lastClr="000000"/>
                </a:solidFill>
              </a:rPr>
              <a:t>ABORAL</a:t>
            </a:r>
          </a:p>
        </c:rich>
      </c:tx>
      <c:layout>
        <c:manualLayout>
          <c:xMode val="edge"/>
          <c:yMode val="edge"/>
          <c:x val="0.16834711286089238"/>
          <c:y val="1.90915451679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768963254593176"/>
          <c:y val="0.15094292173620205"/>
          <c:w val="0.4601297228148159"/>
          <c:h val="0.7671497387343422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A4-43AC-B5B8-2AFFB365706C}"/>
              </c:ext>
            </c:extLst>
          </c:dPt>
          <c:dPt>
            <c:idx val="1"/>
            <c:bubble3D val="0"/>
            <c:explosion val="3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A4-43AC-B5B8-2AFFB36570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Justicia'!$I$4:$I$5</c:f>
              <c:strCache>
                <c:ptCount val="2"/>
                <c:pt idx="0">
                  <c:v>PERSONAL FUNCIONARIO</c:v>
                </c:pt>
                <c:pt idx="1">
                  <c:v>PERSONAL LABORAL</c:v>
                </c:pt>
              </c:strCache>
            </c:strRef>
          </c:cat>
          <c:val>
            <c:numRef>
              <c:f>'GRÁFICOS Justicia'!$K$4:$K$5</c:f>
              <c:numCache>
                <c:formatCode>0%</c:formatCode>
                <c:ptCount val="2"/>
                <c:pt idx="0">
                  <c:v>0.91099123398516524</c:v>
                </c:pt>
                <c:pt idx="1">
                  <c:v>8.9008766014834789E-2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A4-43AC-B5B8-2AFFB36570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379681432857113"/>
          <c:y val="0.41046565628447562"/>
          <c:w val="0.37397084645979922"/>
          <c:h val="0.36265147012455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PERSONAL</a:t>
            </a:r>
            <a:r>
              <a:rPr lang="es-ES" baseline="0">
                <a:solidFill>
                  <a:sysClr val="windowText" lastClr="000000"/>
                </a:solidFill>
              </a:rPr>
              <a:t> FIJO Y PERSONAL TEMPORAL</a:t>
            </a:r>
            <a:endParaRPr lang="es-E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450043744531934"/>
          <c:y val="0.22666375036453776"/>
          <c:w val="0.42825349956255465"/>
          <c:h val="0.71375583260425768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2494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C-4E90-A77A-71D14245ECED}"/>
              </c:ext>
            </c:extLst>
          </c:dPt>
          <c:dPt>
            <c:idx val="1"/>
            <c:bubble3D val="0"/>
            <c:spPr>
              <a:solidFill>
                <a:srgbClr val="F06C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C-4E90-A77A-71D14245EC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Justicia'!$A$21:$A$22</c:f>
              <c:strCache>
                <c:ptCount val="2"/>
                <c:pt idx="0">
                  <c:v>PERSONAL FIJO</c:v>
                </c:pt>
                <c:pt idx="1">
                  <c:v>PERSONAL TEMPORAL</c:v>
                </c:pt>
              </c:strCache>
            </c:strRef>
          </c:cat>
          <c:val>
            <c:numRef>
              <c:f>'GRÁFICOS Justicia'!$C$21:$C$22</c:f>
              <c:numCache>
                <c:formatCode>0%</c:formatCode>
                <c:ptCount val="2"/>
                <c:pt idx="0">
                  <c:v>0.70060687795010113</c:v>
                </c:pt>
                <c:pt idx="1">
                  <c:v>0.29939312204989887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C-4E90-A77A-71D14245E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560296</xdr:rowOff>
    </xdr:from>
    <xdr:to>
      <xdr:col>6</xdr:col>
      <xdr:colOff>201706</xdr:colOff>
      <xdr:row>15</xdr:row>
      <xdr:rowOff>11207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430305</xdr:colOff>
      <xdr:row>0</xdr:row>
      <xdr:rowOff>560296</xdr:rowOff>
    </xdr:from>
    <xdr:to>
      <xdr:col>11</xdr:col>
      <xdr:colOff>605116</xdr:colOff>
      <xdr:row>15</xdr:row>
      <xdr:rowOff>22413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0</xdr:colOff>
      <xdr:row>15</xdr:row>
      <xdr:rowOff>112059</xdr:rowOff>
    </xdr:from>
    <xdr:to>
      <xdr:col>6</xdr:col>
      <xdr:colOff>212912</xdr:colOff>
      <xdr:row>30</xdr:row>
      <xdr:rowOff>21292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425824</xdr:colOff>
      <xdr:row>15</xdr:row>
      <xdr:rowOff>85164</xdr:rowOff>
    </xdr:from>
    <xdr:to>
      <xdr:col>11</xdr:col>
      <xdr:colOff>571500</xdr:colOff>
      <xdr:row>29</xdr:row>
      <xdr:rowOff>168088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30</xdr:row>
      <xdr:rowOff>163607</xdr:rowOff>
    </xdr:from>
    <xdr:to>
      <xdr:col>6</xdr:col>
      <xdr:colOff>246529</xdr:colOff>
      <xdr:row>45</xdr:row>
      <xdr:rowOff>49307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420220</xdr:colOff>
      <xdr:row>30</xdr:row>
      <xdr:rowOff>141192</xdr:rowOff>
    </xdr:from>
    <xdr:to>
      <xdr:col>11</xdr:col>
      <xdr:colOff>593911</xdr:colOff>
      <xdr:row>45</xdr:row>
      <xdr:rowOff>26892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124946</xdr:rowOff>
    </xdr:from>
    <xdr:to>
      <xdr:col>6</xdr:col>
      <xdr:colOff>0</xdr:colOff>
      <xdr:row>16</xdr:row>
      <xdr:rowOff>143996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221595</xdr:colOff>
      <xdr:row>2</xdr:row>
      <xdr:rowOff>113741</xdr:rowOff>
    </xdr:from>
    <xdr:to>
      <xdr:col>10</xdr:col>
      <xdr:colOff>582706</xdr:colOff>
      <xdr:row>16</xdr:row>
      <xdr:rowOff>134471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0</xdr:colOff>
      <xdr:row>18</xdr:row>
      <xdr:rowOff>6724</xdr:rowOff>
    </xdr:from>
    <xdr:to>
      <xdr:col>6</xdr:col>
      <xdr:colOff>0</xdr:colOff>
      <xdr:row>32</xdr:row>
      <xdr:rowOff>82924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207310</xdr:colOff>
      <xdr:row>17</xdr:row>
      <xdr:rowOff>152401</xdr:rowOff>
    </xdr:from>
    <xdr:to>
      <xdr:col>10</xdr:col>
      <xdr:colOff>565898</xdr:colOff>
      <xdr:row>32</xdr:row>
      <xdr:rowOff>38101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6</xdr:col>
      <xdr:colOff>56030</xdr:colOff>
      <xdr:row>47</xdr:row>
      <xdr:rowOff>76200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207309</xdr:colOff>
      <xdr:row>32</xdr:row>
      <xdr:rowOff>141195</xdr:rowOff>
    </xdr:from>
    <xdr:to>
      <xdr:col>10</xdr:col>
      <xdr:colOff>672353</xdr:colOff>
      <xdr:row>47</xdr:row>
      <xdr:rowOff>26895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133350</xdr:rowOff>
    </xdr:from>
    <xdr:to>
      <xdr:col>6</xdr:col>
      <xdr:colOff>0</xdr:colOff>
      <xdr:row>17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109537</xdr:colOff>
      <xdr:row>2</xdr:row>
      <xdr:rowOff>142875</xdr:rowOff>
    </xdr:from>
    <xdr:to>
      <xdr:col>11</xdr:col>
      <xdr:colOff>538162</xdr:colOff>
      <xdr:row>17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152400</xdr:rowOff>
    </xdr:from>
    <xdr:to>
      <xdr:col>6</xdr:col>
      <xdr:colOff>0</xdr:colOff>
      <xdr:row>32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90487</xdr:colOff>
      <xdr:row>17</xdr:row>
      <xdr:rowOff>123825</xdr:rowOff>
    </xdr:from>
    <xdr:to>
      <xdr:col>11</xdr:col>
      <xdr:colOff>519112</xdr:colOff>
      <xdr:row>32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150720</xdr:rowOff>
    </xdr:from>
    <xdr:to>
      <xdr:col>6</xdr:col>
      <xdr:colOff>0</xdr:colOff>
      <xdr:row>47</xdr:row>
      <xdr:rowOff>36420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117662</xdr:colOff>
      <xdr:row>32</xdr:row>
      <xdr:rowOff>163608</xdr:rowOff>
    </xdr:from>
    <xdr:to>
      <xdr:col>11</xdr:col>
      <xdr:colOff>543485</xdr:colOff>
      <xdr:row>47</xdr:row>
      <xdr:rowOff>49308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133350</xdr:rowOff>
    </xdr:from>
    <xdr:to>
      <xdr:col>6</xdr:col>
      <xdr:colOff>0</xdr:colOff>
      <xdr:row>17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</xdr:row>
      <xdr:rowOff>152400</xdr:rowOff>
    </xdr:from>
    <xdr:to>
      <xdr:col>11</xdr:col>
      <xdr:colOff>542925</xdr:colOff>
      <xdr:row>17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114300</xdr:rowOff>
    </xdr:from>
    <xdr:to>
      <xdr:col>6</xdr:col>
      <xdr:colOff>0</xdr:colOff>
      <xdr:row>32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147637</xdr:colOff>
      <xdr:row>17</xdr:row>
      <xdr:rowOff>95250</xdr:rowOff>
    </xdr:from>
    <xdr:to>
      <xdr:col>11</xdr:col>
      <xdr:colOff>576262</xdr:colOff>
      <xdr:row>31</xdr:row>
      <xdr:rowOff>171450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33</xdr:row>
      <xdr:rowOff>9525</xdr:rowOff>
    </xdr:from>
    <xdr:to>
      <xdr:col>6</xdr:col>
      <xdr:colOff>19050</xdr:colOff>
      <xdr:row>47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100012</xdr:colOff>
      <xdr:row>33</xdr:row>
      <xdr:rowOff>9525</xdr:rowOff>
    </xdr:from>
    <xdr:to>
      <xdr:col>11</xdr:col>
      <xdr:colOff>528637</xdr:colOff>
      <xdr:row>47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2"/>
  <sheetViews>
    <sheetView showGridLines="0" tabSelected="1" zoomScale="115" zoomScaleNormal="115" workbookViewId="0">
      <selection activeCell="L17" sqref="L17"/>
    </sheetView>
  </sheetViews>
  <sheetFormatPr baseColWidth="10" defaultRowHeight="15" x14ac:dyDescent="0.25"/>
  <cols>
    <col min="1" max="1" width="5.7109375" customWidth="1"/>
    <col min="2" max="2" width="24.7109375" customWidth="1"/>
    <col min="3" max="3" width="10.7109375" customWidth="1"/>
    <col min="4" max="4" width="16.140625" customWidth="1"/>
    <col min="5" max="5" width="14.5703125" bestFit="1" customWidth="1"/>
    <col min="7" max="7" width="23.85546875" bestFit="1" customWidth="1"/>
    <col min="8" max="8" width="13" bestFit="1" customWidth="1"/>
    <col min="9" max="9" width="20.7109375" customWidth="1"/>
    <col min="10" max="10" width="14.5703125" bestFit="1" customWidth="1"/>
    <col min="11" max="23" width="11.42578125" style="20"/>
  </cols>
  <sheetData>
    <row r="1" spans="1:10" ht="28.5" x14ac:dyDescent="0.25">
      <c r="A1" s="20"/>
      <c r="B1" s="112" t="s">
        <v>73</v>
      </c>
      <c r="C1" s="112"/>
      <c r="D1" s="112"/>
      <c r="E1" s="112"/>
      <c r="F1" s="112"/>
      <c r="G1" s="112"/>
      <c r="H1" s="112"/>
      <c r="I1" s="112"/>
      <c r="J1" s="112"/>
    </row>
    <row r="2" spans="1:10" ht="43.5" customHeight="1" x14ac:dyDescent="0.25">
      <c r="A2" s="20"/>
      <c r="B2" s="114" t="s">
        <v>47</v>
      </c>
      <c r="C2" s="114"/>
      <c r="D2" s="114"/>
      <c r="E2" s="114"/>
      <c r="F2" s="20"/>
      <c r="G2" s="119" t="s">
        <v>87</v>
      </c>
      <c r="H2" s="119"/>
      <c r="I2" s="119"/>
      <c r="J2" s="119"/>
    </row>
    <row r="3" spans="1:10" ht="14.25" customHeight="1" x14ac:dyDescent="0.25">
      <c r="A3" s="20"/>
      <c r="B3" s="121" t="s">
        <v>0</v>
      </c>
      <c r="C3" s="120">
        <f>E3+E5</f>
        <v>4387</v>
      </c>
      <c r="D3" s="126" t="s">
        <v>19</v>
      </c>
      <c r="E3" s="120">
        <v>2011</v>
      </c>
      <c r="F3" s="20"/>
      <c r="G3" s="108" t="s">
        <v>0</v>
      </c>
      <c r="H3" s="109">
        <f>J3+J5</f>
        <v>21</v>
      </c>
      <c r="I3" s="110" t="s">
        <v>19</v>
      </c>
      <c r="J3" s="111">
        <v>16</v>
      </c>
    </row>
    <row r="4" spans="1:10" ht="14.25" customHeight="1" x14ac:dyDescent="0.25">
      <c r="A4" s="20"/>
      <c r="B4" s="121"/>
      <c r="C4" s="120"/>
      <c r="D4" s="126"/>
      <c r="E4" s="120"/>
      <c r="F4" s="20"/>
      <c r="G4" s="108"/>
      <c r="H4" s="109"/>
      <c r="I4" s="110"/>
      <c r="J4" s="111"/>
    </row>
    <row r="5" spans="1:10" ht="14.25" customHeight="1" x14ac:dyDescent="0.25">
      <c r="A5" s="20"/>
      <c r="B5" s="121"/>
      <c r="C5" s="120"/>
      <c r="D5" s="125" t="s">
        <v>64</v>
      </c>
      <c r="E5" s="120">
        <v>2376</v>
      </c>
      <c r="F5" s="20"/>
      <c r="G5" s="108"/>
      <c r="H5" s="109"/>
      <c r="I5" s="109" t="s">
        <v>64</v>
      </c>
      <c r="J5" s="111">
        <v>5</v>
      </c>
    </row>
    <row r="6" spans="1:10" ht="14.25" customHeight="1" x14ac:dyDescent="0.25">
      <c r="A6" s="20"/>
      <c r="B6" s="121"/>
      <c r="C6" s="120"/>
      <c r="D6" s="125"/>
      <c r="E6" s="120"/>
      <c r="F6" s="20"/>
      <c r="G6" s="108"/>
      <c r="H6" s="109"/>
      <c r="I6" s="109"/>
      <c r="J6" s="111"/>
    </row>
    <row r="7" spans="1:10" ht="14.25" customHeight="1" x14ac:dyDescent="0.25">
      <c r="A7" s="20"/>
      <c r="B7" s="121" t="s">
        <v>5</v>
      </c>
      <c r="C7" s="120">
        <f>E7+E9</f>
        <v>6852</v>
      </c>
      <c r="D7" s="125" t="s">
        <v>6</v>
      </c>
      <c r="E7" s="120">
        <v>3152</v>
      </c>
      <c r="F7" s="20"/>
      <c r="G7" s="108" t="s">
        <v>54</v>
      </c>
      <c r="H7" s="109">
        <f>J7+J9</f>
        <v>18689</v>
      </c>
      <c r="I7" s="110" t="s">
        <v>6</v>
      </c>
      <c r="J7" s="111">
        <v>8712</v>
      </c>
    </row>
    <row r="8" spans="1:10" ht="14.25" customHeight="1" x14ac:dyDescent="0.25">
      <c r="A8" s="20"/>
      <c r="B8" s="121"/>
      <c r="C8" s="120"/>
      <c r="D8" s="125"/>
      <c r="E8" s="120"/>
      <c r="F8" s="20"/>
      <c r="G8" s="108"/>
      <c r="H8" s="109"/>
      <c r="I8" s="110"/>
      <c r="J8" s="111"/>
    </row>
    <row r="9" spans="1:10" ht="14.25" customHeight="1" x14ac:dyDescent="0.25">
      <c r="A9" s="20"/>
      <c r="B9" s="121"/>
      <c r="C9" s="120"/>
      <c r="D9" s="125" t="s">
        <v>63</v>
      </c>
      <c r="E9" s="120">
        <v>3700</v>
      </c>
      <c r="F9" s="20"/>
      <c r="G9" s="108"/>
      <c r="H9" s="109"/>
      <c r="I9" s="109" t="s">
        <v>63</v>
      </c>
      <c r="J9" s="111">
        <v>9977</v>
      </c>
    </row>
    <row r="10" spans="1:10" ht="14.25" customHeight="1" x14ac:dyDescent="0.25">
      <c r="A10" s="20"/>
      <c r="B10" s="121"/>
      <c r="C10" s="120"/>
      <c r="D10" s="125"/>
      <c r="E10" s="120"/>
      <c r="F10" s="20"/>
      <c r="G10" s="108"/>
      <c r="H10" s="109"/>
      <c r="I10" s="109"/>
      <c r="J10" s="111"/>
    </row>
    <row r="11" spans="1:10" x14ac:dyDescent="0.25">
      <c r="A11" s="20"/>
      <c r="B11" s="121" t="s">
        <v>15</v>
      </c>
      <c r="C11" s="121"/>
      <c r="D11" s="121"/>
      <c r="E11" s="120">
        <v>57</v>
      </c>
      <c r="F11" s="20"/>
      <c r="G11" s="108" t="s">
        <v>5</v>
      </c>
      <c r="H11" s="109">
        <f>J11+J13</f>
        <v>1212</v>
      </c>
      <c r="I11" s="109" t="s">
        <v>6</v>
      </c>
      <c r="J11" s="111">
        <v>239</v>
      </c>
    </row>
    <row r="12" spans="1:10" x14ac:dyDescent="0.25">
      <c r="A12" s="20"/>
      <c r="B12" s="121"/>
      <c r="C12" s="121"/>
      <c r="D12" s="121"/>
      <c r="E12" s="120"/>
      <c r="F12" s="20"/>
      <c r="G12" s="108"/>
      <c r="H12" s="109"/>
      <c r="I12" s="109"/>
      <c r="J12" s="111"/>
    </row>
    <row r="13" spans="1:10" ht="18.75" customHeight="1" x14ac:dyDescent="0.25">
      <c r="A13" s="20"/>
      <c r="B13" s="123" t="s">
        <v>16</v>
      </c>
      <c r="C13" s="123"/>
      <c r="D13" s="123"/>
      <c r="E13" s="124">
        <f>C3+C7+E11</f>
        <v>11296</v>
      </c>
      <c r="F13" s="20"/>
      <c r="G13" s="108"/>
      <c r="H13" s="109"/>
      <c r="I13" s="109" t="s">
        <v>63</v>
      </c>
      <c r="J13" s="111">
        <v>973</v>
      </c>
    </row>
    <row r="14" spans="1:10" ht="15" customHeight="1" x14ac:dyDescent="0.25">
      <c r="A14" s="20"/>
      <c r="B14" s="123"/>
      <c r="C14" s="123"/>
      <c r="D14" s="123"/>
      <c r="E14" s="124"/>
      <c r="F14" s="20"/>
      <c r="G14" s="108"/>
      <c r="H14" s="109"/>
      <c r="I14" s="109"/>
      <c r="J14" s="111"/>
    </row>
    <row r="15" spans="1:10" ht="18.75" x14ac:dyDescent="0.25">
      <c r="A15" s="20"/>
      <c r="B15" s="49"/>
      <c r="C15" s="49"/>
      <c r="D15" s="49"/>
      <c r="E15" s="49"/>
      <c r="F15" s="20"/>
      <c r="G15" s="107" t="s">
        <v>16</v>
      </c>
      <c r="H15" s="107"/>
      <c r="I15" s="107"/>
      <c r="J15" s="53">
        <f>SUM(J3:J14)</f>
        <v>19922</v>
      </c>
    </row>
    <row r="16" spans="1:10" ht="24.75" customHeight="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27" customHeight="1" x14ac:dyDescent="0.25">
      <c r="A17" s="20"/>
      <c r="B17" s="115" t="s">
        <v>48</v>
      </c>
      <c r="C17" s="115"/>
      <c r="D17" s="115"/>
      <c r="E17" s="115"/>
      <c r="F17" s="20"/>
      <c r="G17" s="105" t="s">
        <v>89</v>
      </c>
      <c r="H17" s="105"/>
      <c r="I17" s="105"/>
      <c r="J17" s="105"/>
    </row>
    <row r="18" spans="1:10" x14ac:dyDescent="0.25">
      <c r="A18" s="20"/>
      <c r="B18" s="116" t="s">
        <v>0</v>
      </c>
      <c r="C18" s="113">
        <f>E18+E20</f>
        <v>1351</v>
      </c>
      <c r="D18" s="117" t="s">
        <v>19</v>
      </c>
      <c r="E18" s="113">
        <v>973</v>
      </c>
      <c r="F18" s="20"/>
      <c r="G18" s="102" t="s">
        <v>0</v>
      </c>
      <c r="H18" s="104">
        <f>J18+J20</f>
        <v>12510</v>
      </c>
      <c r="I18" s="106" t="s">
        <v>19</v>
      </c>
      <c r="J18" s="104">
        <v>8197</v>
      </c>
    </row>
    <row r="19" spans="1:10" x14ac:dyDescent="0.25">
      <c r="A19" s="20"/>
      <c r="B19" s="116"/>
      <c r="C19" s="113"/>
      <c r="D19" s="117"/>
      <c r="E19" s="113"/>
      <c r="F19" s="20"/>
      <c r="G19" s="102"/>
      <c r="H19" s="104"/>
      <c r="I19" s="106"/>
      <c r="J19" s="104"/>
    </row>
    <row r="20" spans="1:10" x14ac:dyDescent="0.25">
      <c r="A20" s="20"/>
      <c r="B20" s="116"/>
      <c r="C20" s="113"/>
      <c r="D20" s="118" t="s">
        <v>64</v>
      </c>
      <c r="E20" s="113">
        <v>378</v>
      </c>
      <c r="F20" s="20"/>
      <c r="G20" s="102"/>
      <c r="H20" s="104"/>
      <c r="I20" s="103" t="s">
        <v>64</v>
      </c>
      <c r="J20" s="104">
        <v>4313</v>
      </c>
    </row>
    <row r="21" spans="1:10" x14ac:dyDescent="0.25">
      <c r="A21" s="20"/>
      <c r="B21" s="116"/>
      <c r="C21" s="113"/>
      <c r="D21" s="118"/>
      <c r="E21" s="113"/>
      <c r="F21" s="20"/>
      <c r="G21" s="102"/>
      <c r="H21" s="104"/>
      <c r="I21" s="103"/>
      <c r="J21" s="104"/>
    </row>
    <row r="22" spans="1:10" x14ac:dyDescent="0.25">
      <c r="A22" s="20"/>
      <c r="B22" s="116" t="s">
        <v>5</v>
      </c>
      <c r="C22" s="118">
        <f>E22+E24</f>
        <v>132</v>
      </c>
      <c r="D22" s="118" t="s">
        <v>6</v>
      </c>
      <c r="E22" s="113">
        <v>66</v>
      </c>
      <c r="F22" s="20"/>
      <c r="G22" s="102" t="s">
        <v>5</v>
      </c>
      <c r="H22" s="103">
        <f>J22+J24</f>
        <v>232</v>
      </c>
      <c r="I22" s="103" t="s">
        <v>6</v>
      </c>
      <c r="J22" s="104">
        <v>149</v>
      </c>
    </row>
    <row r="23" spans="1:10" x14ac:dyDescent="0.25">
      <c r="A23" s="20"/>
      <c r="B23" s="116"/>
      <c r="C23" s="118"/>
      <c r="D23" s="118"/>
      <c r="E23" s="113"/>
      <c r="F23" s="20"/>
      <c r="G23" s="102"/>
      <c r="H23" s="103"/>
      <c r="I23" s="103"/>
      <c r="J23" s="104"/>
    </row>
    <row r="24" spans="1:10" x14ac:dyDescent="0.25">
      <c r="A24" s="20"/>
      <c r="B24" s="116"/>
      <c r="C24" s="118"/>
      <c r="D24" s="118" t="s">
        <v>63</v>
      </c>
      <c r="E24" s="113">
        <v>66</v>
      </c>
      <c r="F24" s="20"/>
      <c r="G24" s="102"/>
      <c r="H24" s="103"/>
      <c r="I24" s="103" t="s">
        <v>63</v>
      </c>
      <c r="J24" s="104">
        <v>83</v>
      </c>
    </row>
    <row r="25" spans="1:10" x14ac:dyDescent="0.25">
      <c r="A25" s="20"/>
      <c r="B25" s="116"/>
      <c r="C25" s="118"/>
      <c r="D25" s="118"/>
      <c r="E25" s="113"/>
      <c r="F25" s="20"/>
      <c r="G25" s="102"/>
      <c r="H25" s="103"/>
      <c r="I25" s="103"/>
      <c r="J25" s="104"/>
    </row>
    <row r="26" spans="1:10" ht="27.75" customHeight="1" x14ac:dyDescent="0.25">
      <c r="A26" s="20"/>
      <c r="B26" s="122" t="s">
        <v>16</v>
      </c>
      <c r="C26" s="122"/>
      <c r="D26" s="122"/>
      <c r="E26" s="54">
        <f>SUM(E18:E25)</f>
        <v>1483</v>
      </c>
      <c r="F26" s="20"/>
      <c r="G26" s="101" t="s">
        <v>16</v>
      </c>
      <c r="H26" s="101"/>
      <c r="I26" s="101"/>
      <c r="J26" s="55">
        <f>H18+H22</f>
        <v>12742</v>
      </c>
    </row>
    <row r="27" spans="1:10" ht="9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pans="1:10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0" x14ac:dyDescent="0.25">
      <c r="A30" s="20"/>
      <c r="B30" s="43" t="s">
        <v>88</v>
      </c>
      <c r="C30" s="20"/>
      <c r="D30" s="20"/>
      <c r="E30" s="20"/>
      <c r="F30" s="20"/>
      <c r="G30" s="20"/>
      <c r="H30" s="20"/>
      <c r="I30" s="20"/>
      <c r="J30" s="20"/>
    </row>
    <row r="31" spans="1:10" x14ac:dyDescent="0.25">
      <c r="A31" s="20"/>
      <c r="B31" s="48" t="s">
        <v>85</v>
      </c>
      <c r="C31" s="48"/>
      <c r="D31" s="48"/>
      <c r="E31" s="48"/>
      <c r="F31" s="48"/>
      <c r="G31" s="48"/>
      <c r="H31" s="48"/>
      <c r="I31" s="20"/>
      <c r="J31" s="20"/>
    </row>
    <row r="32" spans="1:10" x14ac:dyDescent="0.25">
      <c r="A32" s="20"/>
      <c r="B32" s="48" t="s">
        <v>86</v>
      </c>
      <c r="C32" s="48"/>
      <c r="D32" s="48"/>
      <c r="E32" s="48"/>
      <c r="F32" s="48"/>
      <c r="G32" s="48"/>
      <c r="H32" s="48"/>
      <c r="I32" s="20"/>
      <c r="J32" s="20"/>
    </row>
    <row r="33" spans="1:10" x14ac:dyDescent="0.25">
      <c r="A33" s="20"/>
      <c r="B33" s="48"/>
      <c r="C33" s="48"/>
      <c r="D33" s="48"/>
      <c r="E33" s="48"/>
      <c r="F33" s="48"/>
      <c r="G33" s="48"/>
      <c r="H33" s="48"/>
      <c r="I33" s="20"/>
      <c r="J33" s="20"/>
    </row>
    <row r="34" spans="1:10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pans="1:10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</row>
    <row r="38" spans="1:10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</row>
    <row r="39" spans="1:10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spans="1:10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spans="1:10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0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0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spans="1:10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spans="1:10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spans="1:10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spans="1:10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spans="1:10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</row>
    <row r="78" spans="1:10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</row>
    <row r="79" spans="1:10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</row>
    <row r="80" spans="1:10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</row>
    <row r="81" spans="1:10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</row>
    <row r="82" spans="1:10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</row>
    <row r="83" spans="1:10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</row>
    <row r="84" spans="1:10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</row>
    <row r="85" spans="1:10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</row>
    <row r="86" spans="1:10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</row>
    <row r="87" spans="1:10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</row>
    <row r="88" spans="1:10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</row>
    <row r="89" spans="1:10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</row>
    <row r="90" spans="1:10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</row>
    <row r="91" spans="1:10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</row>
    <row r="92" spans="1:10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</row>
    <row r="93" spans="1:10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</row>
    <row r="94" spans="1:10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</row>
    <row r="95" spans="1:10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</row>
    <row r="96" spans="1:10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</row>
    <row r="97" spans="1:10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</row>
    <row r="98" spans="1:10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</row>
    <row r="99" spans="1:10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</row>
    <row r="100" spans="1:10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0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</row>
    <row r="102" spans="1:10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</row>
    <row r="103" spans="1:10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1:10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1:10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1:10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1:10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1:10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</row>
    <row r="109" spans="1:10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</row>
    <row r="110" spans="1:10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</row>
    <row r="111" spans="1:10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</row>
    <row r="112" spans="1:10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</row>
    <row r="113" spans="1:10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</row>
    <row r="114" spans="1:10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</row>
    <row r="115" spans="1:10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</row>
    <row r="116" spans="1:10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</row>
    <row r="117" spans="1:10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</row>
    <row r="118" spans="1:10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</row>
    <row r="119" spans="1:10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</row>
    <row r="120" spans="1:10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</row>
    <row r="121" spans="1:10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</row>
    <row r="122" spans="1:10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</row>
    <row r="123" spans="1:10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10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</row>
    <row r="125" spans="1:10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</row>
    <row r="126" spans="1:10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</row>
    <row r="127" spans="1:10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</row>
    <row r="128" spans="1:10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</row>
    <row r="129" spans="1:10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</row>
    <row r="130" spans="1:10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</row>
    <row r="131" spans="1:10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</row>
    <row r="132" spans="1:10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</row>
    <row r="133" spans="1:10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</row>
    <row r="134" spans="1:10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</row>
    <row r="135" spans="1:10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</row>
    <row r="136" spans="1:10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</row>
    <row r="137" spans="1:10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</row>
    <row r="138" spans="1:10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</row>
    <row r="139" spans="1:10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0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0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0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0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0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  <row r="184" spans="1:10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</row>
    <row r="185" spans="1:10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</row>
    <row r="186" spans="1:10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</row>
    <row r="187" spans="1:10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</row>
    <row r="188" spans="1:10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10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10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</row>
    <row r="191" spans="1:10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</row>
    <row r="192" spans="1:10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</row>
    <row r="193" spans="1:10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</row>
    <row r="194" spans="1:10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</row>
    <row r="195" spans="1:10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</row>
    <row r="196" spans="1:10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</row>
    <row r="197" spans="1:10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</row>
    <row r="198" spans="1:10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</row>
    <row r="199" spans="1:10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</row>
    <row r="200" spans="1:10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</row>
    <row r="201" spans="1:10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</row>
    <row r="202" spans="1:10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</row>
    <row r="203" spans="1:10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</row>
    <row r="204" spans="1:10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</row>
    <row r="205" spans="1:10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</row>
    <row r="206" spans="1:10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</row>
    <row r="207" spans="1:10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</row>
    <row r="208" spans="1:10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</row>
    <row r="209" spans="1:10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</row>
    <row r="210" spans="1:10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</row>
    <row r="211" spans="1:10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</row>
    <row r="212" spans="1:10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</row>
    <row r="213" spans="1:10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</row>
    <row r="214" spans="1:10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</row>
    <row r="215" spans="1:10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</row>
    <row r="216" spans="1:10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</row>
    <row r="217" spans="1:10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</row>
    <row r="218" spans="1:10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</row>
    <row r="219" spans="1:10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</row>
    <row r="220" spans="1:10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</row>
    <row r="221" spans="1:10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</row>
    <row r="222" spans="1:10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</row>
    <row r="223" spans="1:10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</row>
    <row r="224" spans="1:10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</row>
    <row r="225" spans="1:10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</row>
    <row r="226" spans="1:10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</row>
    <row r="227" spans="1:10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</row>
    <row r="228" spans="1:10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</row>
    <row r="229" spans="1:10" x14ac:dyDescent="0.25">
      <c r="A229" s="20"/>
      <c r="B229" s="20"/>
      <c r="C229" s="20"/>
      <c r="D229" s="20"/>
      <c r="E229" s="20"/>
      <c r="F229" s="20"/>
    </row>
    <row r="230" spans="1:10" x14ac:dyDescent="0.25">
      <c r="A230" s="20"/>
      <c r="B230" s="20"/>
      <c r="C230" s="20"/>
      <c r="D230" s="20"/>
      <c r="E230" s="20"/>
      <c r="F230" s="20"/>
    </row>
    <row r="231" spans="1:10" x14ac:dyDescent="0.25">
      <c r="A231" s="20"/>
      <c r="B231" s="20"/>
      <c r="C231" s="20"/>
      <c r="D231" s="20"/>
      <c r="E231" s="20"/>
      <c r="F231" s="20"/>
    </row>
    <row r="232" spans="1:10" x14ac:dyDescent="0.25">
      <c r="A232" s="20"/>
      <c r="B232" s="20"/>
      <c r="C232" s="20"/>
      <c r="D232" s="20"/>
      <c r="E232" s="20"/>
      <c r="F232" s="20"/>
    </row>
  </sheetData>
  <mergeCells count="66">
    <mergeCell ref="B3:B6"/>
    <mergeCell ref="D3:D4"/>
    <mergeCell ref="E3:E4"/>
    <mergeCell ref="C3:C6"/>
    <mergeCell ref="D5:D6"/>
    <mergeCell ref="E5:E6"/>
    <mergeCell ref="E7:E8"/>
    <mergeCell ref="E9:E10"/>
    <mergeCell ref="E11:E12"/>
    <mergeCell ref="B11:D12"/>
    <mergeCell ref="B26:D26"/>
    <mergeCell ref="B13:D14"/>
    <mergeCell ref="E13:E14"/>
    <mergeCell ref="B7:B10"/>
    <mergeCell ref="C7:C10"/>
    <mergeCell ref="D7:D8"/>
    <mergeCell ref="D9:D10"/>
    <mergeCell ref="B1:J1"/>
    <mergeCell ref="E24:E25"/>
    <mergeCell ref="B2:E2"/>
    <mergeCell ref="B17:E17"/>
    <mergeCell ref="B18:B21"/>
    <mergeCell ref="C18:C21"/>
    <mergeCell ref="D18:D19"/>
    <mergeCell ref="E18:E19"/>
    <mergeCell ref="D20:D21"/>
    <mergeCell ref="E20:E21"/>
    <mergeCell ref="B22:B25"/>
    <mergeCell ref="C22:C25"/>
    <mergeCell ref="D22:D23"/>
    <mergeCell ref="E22:E23"/>
    <mergeCell ref="D24:D25"/>
    <mergeCell ref="G2:J2"/>
    <mergeCell ref="G3:G6"/>
    <mergeCell ref="H3:H6"/>
    <mergeCell ref="I3:I4"/>
    <mergeCell ref="J3:J4"/>
    <mergeCell ref="I5:I6"/>
    <mergeCell ref="J5:J6"/>
    <mergeCell ref="G15:I15"/>
    <mergeCell ref="G7:G10"/>
    <mergeCell ref="H7:H10"/>
    <mergeCell ref="I7:I8"/>
    <mergeCell ref="J7:J8"/>
    <mergeCell ref="I9:I10"/>
    <mergeCell ref="J9:J10"/>
    <mergeCell ref="G11:G14"/>
    <mergeCell ref="H11:H14"/>
    <mergeCell ref="I11:I12"/>
    <mergeCell ref="J11:J12"/>
    <mergeCell ref="I13:I14"/>
    <mergeCell ref="J13:J14"/>
    <mergeCell ref="G17:J17"/>
    <mergeCell ref="G18:G21"/>
    <mergeCell ref="H18:H21"/>
    <mergeCell ref="I18:I19"/>
    <mergeCell ref="J18:J19"/>
    <mergeCell ref="I20:I21"/>
    <mergeCell ref="J20:J21"/>
    <mergeCell ref="G26:I26"/>
    <mergeCell ref="G22:G25"/>
    <mergeCell ref="H22:H25"/>
    <mergeCell ref="I22:I23"/>
    <mergeCell ref="J22:J23"/>
    <mergeCell ref="I24:I25"/>
    <mergeCell ref="J24:J25"/>
  </mergeCells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showGridLines="0" zoomScaleNormal="100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30.75" customHeight="1" x14ac:dyDescent="0.25"/>
  <cols>
    <col min="1" max="1" width="55.85546875" style="16" customWidth="1"/>
    <col min="2" max="5" width="8.140625" style="2" customWidth="1"/>
    <col min="6" max="9" width="7.42578125" style="2" customWidth="1"/>
    <col min="10" max="11" width="8.140625" style="2" customWidth="1"/>
    <col min="12" max="12" width="8.85546875" style="2" customWidth="1"/>
    <col min="13" max="13" width="9" style="2" customWidth="1"/>
    <col min="14" max="17" width="7.140625" style="2" customWidth="1"/>
    <col min="18" max="19" width="8.28515625" style="2" customWidth="1"/>
    <col min="20" max="21" width="9.140625" style="2" customWidth="1"/>
    <col min="22" max="22" width="21" style="2" customWidth="1"/>
    <col min="23" max="28" width="11.42578125" style="26"/>
    <col min="29" max="32" width="11.42578125" style="2"/>
  </cols>
  <sheetData>
    <row r="1" spans="1:32" ht="30.75" customHeight="1" thickBot="1" x14ac:dyDescent="0.3">
      <c r="A1" s="112" t="s">
        <v>71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AC1" s="11"/>
      <c r="AD1" s="11"/>
      <c r="AE1" s="11"/>
      <c r="AF1" s="11"/>
    </row>
    <row r="2" spans="1:32" s="1" customFormat="1" ht="30.75" customHeight="1" x14ac:dyDescent="0.25">
      <c r="A2" s="145" t="s">
        <v>37</v>
      </c>
      <c r="B2" s="136" t="s">
        <v>0</v>
      </c>
      <c r="C2" s="129"/>
      <c r="D2" s="129"/>
      <c r="E2" s="129"/>
      <c r="F2" s="129"/>
      <c r="G2" s="129"/>
      <c r="H2" s="129"/>
      <c r="I2" s="130"/>
      <c r="J2" s="128" t="s">
        <v>5</v>
      </c>
      <c r="K2" s="129"/>
      <c r="L2" s="129"/>
      <c r="M2" s="129"/>
      <c r="N2" s="129"/>
      <c r="O2" s="129"/>
      <c r="P2" s="129"/>
      <c r="Q2" s="130"/>
      <c r="R2" s="138" t="s">
        <v>15</v>
      </c>
      <c r="S2" s="139"/>
      <c r="T2" s="138" t="s">
        <v>35</v>
      </c>
      <c r="U2" s="139"/>
      <c r="V2" s="142" t="s">
        <v>36</v>
      </c>
      <c r="W2" s="27"/>
      <c r="X2" s="27"/>
      <c r="Y2" s="27"/>
      <c r="Z2" s="27"/>
      <c r="AA2" s="27"/>
      <c r="AB2" s="27"/>
      <c r="AC2" s="3"/>
      <c r="AD2" s="3"/>
      <c r="AE2" s="3"/>
      <c r="AF2" s="3"/>
    </row>
    <row r="3" spans="1:32" s="1" customFormat="1" ht="30.75" customHeight="1" x14ac:dyDescent="0.25">
      <c r="A3" s="145"/>
      <c r="B3" s="137" t="s">
        <v>1</v>
      </c>
      <c r="C3" s="131"/>
      <c r="D3" s="131" t="s">
        <v>66</v>
      </c>
      <c r="E3" s="131"/>
      <c r="F3" s="131"/>
      <c r="G3" s="131"/>
      <c r="H3" s="131"/>
      <c r="I3" s="135"/>
      <c r="J3" s="134" t="s">
        <v>6</v>
      </c>
      <c r="K3" s="131"/>
      <c r="L3" s="131" t="s">
        <v>63</v>
      </c>
      <c r="M3" s="131"/>
      <c r="N3" s="131"/>
      <c r="O3" s="131"/>
      <c r="P3" s="131"/>
      <c r="Q3" s="135"/>
      <c r="R3" s="140"/>
      <c r="S3" s="141"/>
      <c r="T3" s="140"/>
      <c r="U3" s="141"/>
      <c r="V3" s="143"/>
      <c r="W3" s="27"/>
      <c r="X3" s="27"/>
      <c r="Y3" s="27"/>
      <c r="Z3" s="27"/>
      <c r="AA3" s="27"/>
      <c r="AB3" s="27"/>
      <c r="AC3" s="3"/>
      <c r="AD3" s="3"/>
      <c r="AE3" s="3"/>
      <c r="AF3" s="3"/>
    </row>
    <row r="4" spans="1:32" s="1" customFormat="1" ht="30.75" customHeight="1" x14ac:dyDescent="0.25">
      <c r="A4" s="145"/>
      <c r="B4" s="137"/>
      <c r="C4" s="131"/>
      <c r="D4" s="131" t="s">
        <v>17</v>
      </c>
      <c r="E4" s="131"/>
      <c r="F4" s="132" t="s">
        <v>4</v>
      </c>
      <c r="G4" s="132"/>
      <c r="H4" s="132" t="s">
        <v>65</v>
      </c>
      <c r="I4" s="133"/>
      <c r="J4" s="134"/>
      <c r="K4" s="131"/>
      <c r="L4" s="131" t="s">
        <v>46</v>
      </c>
      <c r="M4" s="131"/>
      <c r="N4" s="132" t="s">
        <v>4</v>
      </c>
      <c r="O4" s="132"/>
      <c r="P4" s="132" t="s">
        <v>65</v>
      </c>
      <c r="Q4" s="133"/>
      <c r="R4" s="140"/>
      <c r="S4" s="141"/>
      <c r="T4" s="140"/>
      <c r="U4" s="141"/>
      <c r="V4" s="143"/>
      <c r="W4" s="27"/>
      <c r="X4" s="27"/>
      <c r="Y4" s="27"/>
      <c r="Z4" s="27"/>
      <c r="AA4" s="27"/>
      <c r="AB4" s="27"/>
      <c r="AC4" s="3"/>
      <c r="AD4" s="3"/>
      <c r="AE4" s="3"/>
      <c r="AF4" s="3"/>
    </row>
    <row r="5" spans="1:32" s="1" customFormat="1" ht="30.75" customHeight="1" x14ac:dyDescent="0.25">
      <c r="A5" s="12"/>
      <c r="B5" s="4" t="s">
        <v>2</v>
      </c>
      <c r="C5" s="5" t="s">
        <v>3</v>
      </c>
      <c r="D5" s="6" t="s">
        <v>2</v>
      </c>
      <c r="E5" s="5" t="s">
        <v>3</v>
      </c>
      <c r="F5" s="8" t="s">
        <v>2</v>
      </c>
      <c r="G5" s="9" t="s">
        <v>3</v>
      </c>
      <c r="H5" s="8" t="s">
        <v>2</v>
      </c>
      <c r="I5" s="10" t="s">
        <v>3</v>
      </c>
      <c r="J5" s="4" t="s">
        <v>2</v>
      </c>
      <c r="K5" s="5" t="s">
        <v>3</v>
      </c>
      <c r="L5" s="6" t="s">
        <v>2</v>
      </c>
      <c r="M5" s="5" t="s">
        <v>3</v>
      </c>
      <c r="N5" s="8" t="s">
        <v>2</v>
      </c>
      <c r="O5" s="9" t="s">
        <v>3</v>
      </c>
      <c r="P5" s="8" t="s">
        <v>2</v>
      </c>
      <c r="Q5" s="10" t="s">
        <v>3</v>
      </c>
      <c r="R5" s="4" t="s">
        <v>2</v>
      </c>
      <c r="S5" s="7" t="s">
        <v>3</v>
      </c>
      <c r="T5" s="4" t="s">
        <v>2</v>
      </c>
      <c r="U5" s="7" t="s">
        <v>3</v>
      </c>
      <c r="V5" s="144"/>
      <c r="W5" s="27"/>
      <c r="X5" s="27"/>
      <c r="Y5" s="27"/>
      <c r="Z5" s="27"/>
      <c r="AA5" s="27"/>
      <c r="AB5" s="27"/>
      <c r="AC5" s="3"/>
      <c r="AD5" s="3"/>
      <c r="AE5" s="3"/>
      <c r="AF5" s="3"/>
    </row>
    <row r="6" spans="1:32" ht="30.75" customHeight="1" x14ac:dyDescent="0.25">
      <c r="A6" s="13" t="s">
        <v>7</v>
      </c>
      <c r="B6" s="64">
        <v>1</v>
      </c>
      <c r="C6" s="65">
        <v>4</v>
      </c>
      <c r="D6" s="66">
        <v>0</v>
      </c>
      <c r="E6" s="65">
        <v>0</v>
      </c>
      <c r="F6" s="67">
        <v>0</v>
      </c>
      <c r="G6" s="68">
        <v>0</v>
      </c>
      <c r="H6" s="67">
        <v>0</v>
      </c>
      <c r="I6" s="69">
        <v>0</v>
      </c>
      <c r="J6" s="64">
        <v>0</v>
      </c>
      <c r="K6" s="65">
        <v>0</v>
      </c>
      <c r="L6" s="66">
        <v>0</v>
      </c>
      <c r="M6" s="65">
        <v>0</v>
      </c>
      <c r="N6" s="67">
        <v>0</v>
      </c>
      <c r="O6" s="68">
        <v>0</v>
      </c>
      <c r="P6" s="67">
        <v>0</v>
      </c>
      <c r="Q6" s="69">
        <v>0</v>
      </c>
      <c r="R6" s="64">
        <v>9</v>
      </c>
      <c r="S6" s="70">
        <v>10</v>
      </c>
      <c r="T6" s="71">
        <v>10</v>
      </c>
      <c r="U6" s="72">
        <v>14</v>
      </c>
      <c r="V6" s="73">
        <f>T6+U6</f>
        <v>24</v>
      </c>
    </row>
    <row r="7" spans="1:32" ht="30.75" customHeight="1" x14ac:dyDescent="0.25">
      <c r="A7" s="13" t="s">
        <v>8</v>
      </c>
      <c r="B7" s="64">
        <v>64</v>
      </c>
      <c r="C7" s="65">
        <v>129</v>
      </c>
      <c r="D7" s="66">
        <v>53</v>
      </c>
      <c r="E7" s="65">
        <v>146</v>
      </c>
      <c r="F7" s="67">
        <v>31</v>
      </c>
      <c r="G7" s="68">
        <v>106</v>
      </c>
      <c r="H7" s="67">
        <v>22</v>
      </c>
      <c r="I7" s="69">
        <v>40</v>
      </c>
      <c r="J7" s="64">
        <v>39</v>
      </c>
      <c r="K7" s="65">
        <v>44</v>
      </c>
      <c r="L7" s="66">
        <v>16</v>
      </c>
      <c r="M7" s="65">
        <v>22</v>
      </c>
      <c r="N7" s="67">
        <v>8</v>
      </c>
      <c r="O7" s="68">
        <v>15</v>
      </c>
      <c r="P7" s="67">
        <v>8</v>
      </c>
      <c r="Q7" s="69">
        <v>7</v>
      </c>
      <c r="R7" s="64">
        <v>0</v>
      </c>
      <c r="S7" s="70">
        <v>4</v>
      </c>
      <c r="T7" s="71">
        <v>172</v>
      </c>
      <c r="U7" s="72">
        <v>345</v>
      </c>
      <c r="V7" s="73">
        <f t="shared" ref="V7:V31" si="0">T7+U7</f>
        <v>517</v>
      </c>
    </row>
    <row r="8" spans="1:32" ht="30.75" customHeight="1" x14ac:dyDescent="0.25">
      <c r="A8" s="13" t="s">
        <v>41</v>
      </c>
      <c r="B8" s="64">
        <v>77</v>
      </c>
      <c r="C8" s="65">
        <v>133</v>
      </c>
      <c r="D8" s="66">
        <v>48</v>
      </c>
      <c r="E8" s="65">
        <v>89</v>
      </c>
      <c r="F8" s="67">
        <v>34</v>
      </c>
      <c r="G8" s="68">
        <v>51</v>
      </c>
      <c r="H8" s="67">
        <v>14</v>
      </c>
      <c r="I8" s="69">
        <v>38</v>
      </c>
      <c r="J8" s="64">
        <v>10</v>
      </c>
      <c r="K8" s="65">
        <v>21</v>
      </c>
      <c r="L8" s="66">
        <v>5</v>
      </c>
      <c r="M8" s="65">
        <v>11</v>
      </c>
      <c r="N8" s="67">
        <v>3</v>
      </c>
      <c r="O8" s="68">
        <v>4</v>
      </c>
      <c r="P8" s="67">
        <v>2</v>
      </c>
      <c r="Q8" s="69">
        <v>7</v>
      </c>
      <c r="R8" s="64">
        <v>2</v>
      </c>
      <c r="S8" s="70">
        <v>2</v>
      </c>
      <c r="T8" s="71">
        <v>142</v>
      </c>
      <c r="U8" s="72">
        <v>256</v>
      </c>
      <c r="V8" s="73">
        <f t="shared" si="0"/>
        <v>398</v>
      </c>
    </row>
    <row r="9" spans="1:32" ht="30.75" customHeight="1" x14ac:dyDescent="0.25">
      <c r="A9" s="13" t="s">
        <v>49</v>
      </c>
      <c r="B9" s="64">
        <v>25</v>
      </c>
      <c r="C9" s="65">
        <v>54</v>
      </c>
      <c r="D9" s="66">
        <v>37</v>
      </c>
      <c r="E9" s="65">
        <v>89</v>
      </c>
      <c r="F9" s="67">
        <v>30</v>
      </c>
      <c r="G9" s="68">
        <v>61</v>
      </c>
      <c r="H9" s="67">
        <v>7</v>
      </c>
      <c r="I9" s="69">
        <v>28</v>
      </c>
      <c r="J9" s="64">
        <v>10</v>
      </c>
      <c r="K9" s="65">
        <v>15</v>
      </c>
      <c r="L9" s="66">
        <v>5</v>
      </c>
      <c r="M9" s="65">
        <v>13</v>
      </c>
      <c r="N9" s="67">
        <v>4</v>
      </c>
      <c r="O9" s="68">
        <v>9</v>
      </c>
      <c r="P9" s="67">
        <v>1</v>
      </c>
      <c r="Q9" s="69">
        <v>4</v>
      </c>
      <c r="R9" s="64">
        <v>1</v>
      </c>
      <c r="S9" s="70">
        <v>4</v>
      </c>
      <c r="T9" s="71">
        <v>78</v>
      </c>
      <c r="U9" s="72">
        <v>175</v>
      </c>
      <c r="V9" s="73">
        <f t="shared" si="0"/>
        <v>253</v>
      </c>
    </row>
    <row r="10" spans="1:32" ht="30.75" customHeight="1" x14ac:dyDescent="0.25">
      <c r="A10" s="13" t="s">
        <v>9</v>
      </c>
      <c r="B10" s="64">
        <v>11</v>
      </c>
      <c r="C10" s="65">
        <v>42</v>
      </c>
      <c r="D10" s="66">
        <v>8</v>
      </c>
      <c r="E10" s="65">
        <v>50</v>
      </c>
      <c r="F10" s="67">
        <v>5</v>
      </c>
      <c r="G10" s="68">
        <v>31</v>
      </c>
      <c r="H10" s="67">
        <v>3</v>
      </c>
      <c r="I10" s="69">
        <v>19</v>
      </c>
      <c r="J10" s="64">
        <v>4</v>
      </c>
      <c r="K10" s="65">
        <v>2</v>
      </c>
      <c r="L10" s="66">
        <v>1</v>
      </c>
      <c r="M10" s="65">
        <v>4</v>
      </c>
      <c r="N10" s="67">
        <v>0</v>
      </c>
      <c r="O10" s="68">
        <v>2</v>
      </c>
      <c r="P10" s="67">
        <v>1</v>
      </c>
      <c r="Q10" s="69">
        <v>2</v>
      </c>
      <c r="R10" s="64">
        <v>1</v>
      </c>
      <c r="S10" s="70">
        <v>2</v>
      </c>
      <c r="T10" s="71">
        <v>25</v>
      </c>
      <c r="U10" s="72">
        <v>100</v>
      </c>
      <c r="V10" s="73">
        <f t="shared" si="0"/>
        <v>125</v>
      </c>
    </row>
    <row r="11" spans="1:32" ht="30.75" customHeight="1" x14ac:dyDescent="0.25">
      <c r="A11" s="13" t="s">
        <v>10</v>
      </c>
      <c r="B11" s="64">
        <v>59</v>
      </c>
      <c r="C11" s="65">
        <v>90</v>
      </c>
      <c r="D11" s="66">
        <v>38</v>
      </c>
      <c r="E11" s="65">
        <v>95</v>
      </c>
      <c r="F11" s="67">
        <v>24</v>
      </c>
      <c r="G11" s="68">
        <v>77</v>
      </c>
      <c r="H11" s="67">
        <v>14</v>
      </c>
      <c r="I11" s="69">
        <v>18</v>
      </c>
      <c r="J11" s="64">
        <v>12</v>
      </c>
      <c r="K11" s="65">
        <v>44</v>
      </c>
      <c r="L11" s="66">
        <v>3</v>
      </c>
      <c r="M11" s="65">
        <v>12</v>
      </c>
      <c r="N11" s="67">
        <v>1</v>
      </c>
      <c r="O11" s="68">
        <v>5</v>
      </c>
      <c r="P11" s="67">
        <v>2</v>
      </c>
      <c r="Q11" s="69">
        <v>7</v>
      </c>
      <c r="R11" s="64">
        <v>1</v>
      </c>
      <c r="S11" s="70">
        <v>2</v>
      </c>
      <c r="T11" s="71">
        <v>113</v>
      </c>
      <c r="U11" s="72">
        <v>243</v>
      </c>
      <c r="V11" s="73">
        <f t="shared" si="0"/>
        <v>356</v>
      </c>
    </row>
    <row r="12" spans="1:32" ht="30.75" customHeight="1" x14ac:dyDescent="0.25">
      <c r="A12" s="13" t="s">
        <v>11</v>
      </c>
      <c r="B12" s="64">
        <v>76</v>
      </c>
      <c r="C12" s="65">
        <v>171</v>
      </c>
      <c r="D12" s="66">
        <v>57</v>
      </c>
      <c r="E12" s="65">
        <v>235</v>
      </c>
      <c r="F12" s="67">
        <v>45</v>
      </c>
      <c r="G12" s="68">
        <v>177</v>
      </c>
      <c r="H12" s="67">
        <v>12</v>
      </c>
      <c r="I12" s="69">
        <v>58</v>
      </c>
      <c r="J12" s="64">
        <v>101</v>
      </c>
      <c r="K12" s="65">
        <v>298</v>
      </c>
      <c r="L12" s="66">
        <v>174</v>
      </c>
      <c r="M12" s="65">
        <v>558</v>
      </c>
      <c r="N12" s="67">
        <v>135</v>
      </c>
      <c r="O12" s="68">
        <v>443</v>
      </c>
      <c r="P12" s="67">
        <v>39</v>
      </c>
      <c r="Q12" s="69">
        <v>115</v>
      </c>
      <c r="R12" s="64">
        <v>1</v>
      </c>
      <c r="S12" s="70">
        <v>2</v>
      </c>
      <c r="T12" s="71">
        <v>409</v>
      </c>
      <c r="U12" s="72">
        <v>1264</v>
      </c>
      <c r="V12" s="73">
        <f t="shared" si="0"/>
        <v>1673</v>
      </c>
    </row>
    <row r="13" spans="1:32" ht="30.75" customHeight="1" x14ac:dyDescent="0.25">
      <c r="A13" s="13" t="s">
        <v>42</v>
      </c>
      <c r="B13" s="64">
        <v>57</v>
      </c>
      <c r="C13" s="65">
        <v>49</v>
      </c>
      <c r="D13" s="66">
        <v>67</v>
      </c>
      <c r="E13" s="65">
        <v>81</v>
      </c>
      <c r="F13" s="67">
        <v>30</v>
      </c>
      <c r="G13" s="68">
        <v>52</v>
      </c>
      <c r="H13" s="67">
        <v>37</v>
      </c>
      <c r="I13" s="69">
        <v>29</v>
      </c>
      <c r="J13" s="64">
        <v>4</v>
      </c>
      <c r="K13" s="65">
        <v>2</v>
      </c>
      <c r="L13" s="66">
        <v>1</v>
      </c>
      <c r="M13" s="65">
        <v>3</v>
      </c>
      <c r="N13" s="67">
        <v>1</v>
      </c>
      <c r="O13" s="68">
        <v>2</v>
      </c>
      <c r="P13" s="67">
        <v>0</v>
      </c>
      <c r="Q13" s="69">
        <v>1</v>
      </c>
      <c r="R13" s="64">
        <v>3</v>
      </c>
      <c r="S13" s="70">
        <v>0</v>
      </c>
      <c r="T13" s="71">
        <v>132</v>
      </c>
      <c r="U13" s="72">
        <v>135</v>
      </c>
      <c r="V13" s="73">
        <f t="shared" si="0"/>
        <v>267</v>
      </c>
    </row>
    <row r="14" spans="1:32" ht="30.75" customHeight="1" x14ac:dyDescent="0.25">
      <c r="A14" s="13" t="s">
        <v>43</v>
      </c>
      <c r="B14" s="64">
        <v>209</v>
      </c>
      <c r="C14" s="65">
        <v>69</v>
      </c>
      <c r="D14" s="66">
        <v>128</v>
      </c>
      <c r="E14" s="65">
        <v>97</v>
      </c>
      <c r="F14" s="67">
        <v>89</v>
      </c>
      <c r="G14" s="68">
        <v>68</v>
      </c>
      <c r="H14" s="67">
        <v>39</v>
      </c>
      <c r="I14" s="69">
        <v>29</v>
      </c>
      <c r="J14" s="64">
        <v>170</v>
      </c>
      <c r="K14" s="65">
        <v>11</v>
      </c>
      <c r="L14" s="66">
        <v>156</v>
      </c>
      <c r="M14" s="65">
        <v>11</v>
      </c>
      <c r="N14" s="67">
        <v>132</v>
      </c>
      <c r="O14" s="68">
        <v>9</v>
      </c>
      <c r="P14" s="67">
        <v>24</v>
      </c>
      <c r="Q14" s="69">
        <v>2</v>
      </c>
      <c r="R14" s="64">
        <v>1</v>
      </c>
      <c r="S14" s="70">
        <v>3</v>
      </c>
      <c r="T14" s="71">
        <v>664</v>
      </c>
      <c r="U14" s="72">
        <v>191</v>
      </c>
      <c r="V14" s="73">
        <f t="shared" si="0"/>
        <v>855</v>
      </c>
    </row>
    <row r="15" spans="1:32" ht="30.75" customHeight="1" x14ac:dyDescent="0.25">
      <c r="A15" s="13" t="s">
        <v>12</v>
      </c>
      <c r="B15" s="64">
        <v>112</v>
      </c>
      <c r="C15" s="65">
        <v>100</v>
      </c>
      <c r="D15" s="66">
        <v>67</v>
      </c>
      <c r="E15" s="65">
        <v>159</v>
      </c>
      <c r="F15" s="67">
        <v>49</v>
      </c>
      <c r="G15" s="68">
        <v>99</v>
      </c>
      <c r="H15" s="67">
        <v>18</v>
      </c>
      <c r="I15" s="69">
        <v>60</v>
      </c>
      <c r="J15" s="64">
        <v>23</v>
      </c>
      <c r="K15" s="65">
        <v>23</v>
      </c>
      <c r="L15" s="66">
        <v>20</v>
      </c>
      <c r="M15" s="65">
        <v>18</v>
      </c>
      <c r="N15" s="67">
        <v>16</v>
      </c>
      <c r="O15" s="68">
        <v>13</v>
      </c>
      <c r="P15" s="67">
        <v>4</v>
      </c>
      <c r="Q15" s="69">
        <v>5</v>
      </c>
      <c r="R15" s="64">
        <v>3</v>
      </c>
      <c r="S15" s="70">
        <v>0</v>
      </c>
      <c r="T15" s="71">
        <v>225</v>
      </c>
      <c r="U15" s="72">
        <v>300</v>
      </c>
      <c r="V15" s="73">
        <f t="shared" si="0"/>
        <v>525</v>
      </c>
    </row>
    <row r="16" spans="1:32" ht="30.75" customHeight="1" x14ac:dyDescent="0.25">
      <c r="A16" s="13" t="s">
        <v>13</v>
      </c>
      <c r="B16" s="64">
        <v>17</v>
      </c>
      <c r="C16" s="65">
        <v>58</v>
      </c>
      <c r="D16" s="66">
        <v>40</v>
      </c>
      <c r="E16" s="65">
        <v>207</v>
      </c>
      <c r="F16" s="67">
        <v>31</v>
      </c>
      <c r="G16" s="68">
        <v>150</v>
      </c>
      <c r="H16" s="67">
        <v>9</v>
      </c>
      <c r="I16" s="69">
        <v>57</v>
      </c>
      <c r="J16" s="64">
        <v>82</v>
      </c>
      <c r="K16" s="65">
        <v>404</v>
      </c>
      <c r="L16" s="66">
        <v>99</v>
      </c>
      <c r="M16" s="65">
        <v>533</v>
      </c>
      <c r="N16" s="67">
        <v>66</v>
      </c>
      <c r="O16" s="68">
        <v>352</v>
      </c>
      <c r="P16" s="67">
        <v>33</v>
      </c>
      <c r="Q16" s="69">
        <v>181</v>
      </c>
      <c r="R16" s="64">
        <v>0</v>
      </c>
      <c r="S16" s="70">
        <v>3</v>
      </c>
      <c r="T16" s="71">
        <v>238</v>
      </c>
      <c r="U16" s="72">
        <v>1205</v>
      </c>
      <c r="V16" s="73">
        <f t="shared" si="0"/>
        <v>1443</v>
      </c>
    </row>
    <row r="17" spans="1:32" ht="30.75" customHeight="1" x14ac:dyDescent="0.25">
      <c r="A17" s="13" t="s">
        <v>14</v>
      </c>
      <c r="B17" s="64">
        <v>31</v>
      </c>
      <c r="C17" s="65">
        <v>60</v>
      </c>
      <c r="D17" s="66">
        <v>18</v>
      </c>
      <c r="E17" s="65">
        <v>43</v>
      </c>
      <c r="F17" s="67">
        <v>14</v>
      </c>
      <c r="G17" s="68">
        <v>28</v>
      </c>
      <c r="H17" s="67">
        <v>4</v>
      </c>
      <c r="I17" s="69">
        <v>15</v>
      </c>
      <c r="J17" s="64">
        <v>81</v>
      </c>
      <c r="K17" s="65">
        <v>35</v>
      </c>
      <c r="L17" s="66">
        <v>62</v>
      </c>
      <c r="M17" s="65">
        <v>34</v>
      </c>
      <c r="N17" s="67">
        <v>43</v>
      </c>
      <c r="O17" s="68">
        <v>23</v>
      </c>
      <c r="P17" s="67">
        <v>19</v>
      </c>
      <c r="Q17" s="69">
        <v>11</v>
      </c>
      <c r="R17" s="64">
        <v>2</v>
      </c>
      <c r="S17" s="70">
        <v>1</v>
      </c>
      <c r="T17" s="71">
        <v>194</v>
      </c>
      <c r="U17" s="72">
        <v>173</v>
      </c>
      <c r="V17" s="73">
        <f t="shared" si="0"/>
        <v>367</v>
      </c>
    </row>
    <row r="18" spans="1:32" ht="30.75" customHeight="1" x14ac:dyDescent="0.25">
      <c r="A18" s="14" t="s">
        <v>25</v>
      </c>
      <c r="B18" s="64">
        <v>0</v>
      </c>
      <c r="C18" s="65">
        <v>0</v>
      </c>
      <c r="D18" s="66">
        <v>0</v>
      </c>
      <c r="E18" s="65">
        <v>0</v>
      </c>
      <c r="F18" s="67">
        <v>0</v>
      </c>
      <c r="G18" s="68">
        <v>0</v>
      </c>
      <c r="H18" s="67">
        <v>0</v>
      </c>
      <c r="I18" s="69">
        <v>0</v>
      </c>
      <c r="J18" s="64">
        <v>1</v>
      </c>
      <c r="K18" s="65">
        <v>1</v>
      </c>
      <c r="L18" s="66">
        <v>0</v>
      </c>
      <c r="M18" s="65">
        <v>1</v>
      </c>
      <c r="N18" s="67">
        <v>0</v>
      </c>
      <c r="O18" s="68">
        <v>1</v>
      </c>
      <c r="P18" s="67">
        <v>0</v>
      </c>
      <c r="Q18" s="69">
        <v>0</v>
      </c>
      <c r="R18" s="64">
        <v>0</v>
      </c>
      <c r="S18" s="70">
        <v>0</v>
      </c>
      <c r="T18" s="71">
        <v>1</v>
      </c>
      <c r="U18" s="72">
        <v>2</v>
      </c>
      <c r="V18" s="73">
        <f t="shared" si="0"/>
        <v>3</v>
      </c>
    </row>
    <row r="19" spans="1:32" ht="30.75" customHeight="1" x14ac:dyDescent="0.25">
      <c r="A19" s="14" t="s">
        <v>22</v>
      </c>
      <c r="B19" s="64">
        <v>22</v>
      </c>
      <c r="C19" s="65">
        <v>46</v>
      </c>
      <c r="D19" s="66">
        <v>12</v>
      </c>
      <c r="E19" s="65">
        <v>41</v>
      </c>
      <c r="F19" s="67">
        <v>9</v>
      </c>
      <c r="G19" s="68">
        <v>29</v>
      </c>
      <c r="H19" s="67">
        <v>3</v>
      </c>
      <c r="I19" s="69">
        <v>12</v>
      </c>
      <c r="J19" s="64">
        <v>38</v>
      </c>
      <c r="K19" s="65">
        <v>56</v>
      </c>
      <c r="L19" s="66">
        <v>9</v>
      </c>
      <c r="M19" s="65">
        <v>26</v>
      </c>
      <c r="N19" s="67">
        <v>2</v>
      </c>
      <c r="O19" s="68">
        <v>15</v>
      </c>
      <c r="P19" s="67">
        <v>7</v>
      </c>
      <c r="Q19" s="69">
        <v>11</v>
      </c>
      <c r="R19" s="64">
        <v>0</v>
      </c>
      <c r="S19" s="70">
        <v>0</v>
      </c>
      <c r="T19" s="71">
        <v>81</v>
      </c>
      <c r="U19" s="72">
        <v>169</v>
      </c>
      <c r="V19" s="73">
        <f t="shared" si="0"/>
        <v>250</v>
      </c>
    </row>
    <row r="20" spans="1:32" ht="30.75" customHeight="1" x14ac:dyDescent="0.25">
      <c r="A20" s="14" t="s">
        <v>23</v>
      </c>
      <c r="B20" s="64">
        <v>7</v>
      </c>
      <c r="C20" s="65">
        <v>11</v>
      </c>
      <c r="D20" s="66">
        <v>6</v>
      </c>
      <c r="E20" s="65">
        <v>14</v>
      </c>
      <c r="F20" s="67">
        <v>5</v>
      </c>
      <c r="G20" s="68">
        <v>10</v>
      </c>
      <c r="H20" s="67">
        <v>1</v>
      </c>
      <c r="I20" s="69">
        <v>4</v>
      </c>
      <c r="J20" s="64">
        <v>1</v>
      </c>
      <c r="K20" s="65">
        <v>1</v>
      </c>
      <c r="L20" s="66">
        <v>1</v>
      </c>
      <c r="M20" s="65">
        <v>2</v>
      </c>
      <c r="N20" s="67">
        <v>1</v>
      </c>
      <c r="O20" s="68">
        <v>1</v>
      </c>
      <c r="P20" s="67">
        <v>0</v>
      </c>
      <c r="Q20" s="69">
        <v>1</v>
      </c>
      <c r="R20" s="64">
        <v>0</v>
      </c>
      <c r="S20" s="70">
        <v>0</v>
      </c>
      <c r="T20" s="71">
        <v>15</v>
      </c>
      <c r="U20" s="72">
        <v>28</v>
      </c>
      <c r="V20" s="73">
        <f t="shared" si="0"/>
        <v>43</v>
      </c>
    </row>
    <row r="21" spans="1:32" ht="30.75" customHeight="1" x14ac:dyDescent="0.25">
      <c r="A21" s="14" t="s">
        <v>24</v>
      </c>
      <c r="B21" s="64">
        <v>29</v>
      </c>
      <c r="C21" s="65">
        <v>71</v>
      </c>
      <c r="D21" s="66">
        <v>51</v>
      </c>
      <c r="E21" s="65">
        <v>145</v>
      </c>
      <c r="F21" s="67">
        <v>36</v>
      </c>
      <c r="G21" s="68">
        <v>85</v>
      </c>
      <c r="H21" s="67">
        <v>15</v>
      </c>
      <c r="I21" s="69">
        <v>60</v>
      </c>
      <c r="J21" s="64">
        <v>8</v>
      </c>
      <c r="K21" s="65">
        <v>17</v>
      </c>
      <c r="L21" s="66">
        <v>9</v>
      </c>
      <c r="M21" s="65">
        <v>29</v>
      </c>
      <c r="N21" s="67">
        <v>3</v>
      </c>
      <c r="O21" s="68">
        <v>9</v>
      </c>
      <c r="P21" s="67">
        <v>6</v>
      </c>
      <c r="Q21" s="69">
        <v>20</v>
      </c>
      <c r="R21" s="64">
        <v>0</v>
      </c>
      <c r="S21" s="70">
        <v>0</v>
      </c>
      <c r="T21" s="71">
        <v>97</v>
      </c>
      <c r="U21" s="72">
        <v>262</v>
      </c>
      <c r="V21" s="73">
        <f t="shared" si="0"/>
        <v>359</v>
      </c>
    </row>
    <row r="22" spans="1:32" ht="30.75" customHeight="1" x14ac:dyDescent="0.25">
      <c r="A22" s="14" t="s">
        <v>34</v>
      </c>
      <c r="B22" s="64">
        <v>6</v>
      </c>
      <c r="C22" s="65">
        <v>0</v>
      </c>
      <c r="D22" s="66">
        <v>71</v>
      </c>
      <c r="E22" s="65">
        <v>8</v>
      </c>
      <c r="F22" s="67">
        <v>70</v>
      </c>
      <c r="G22" s="68">
        <v>5</v>
      </c>
      <c r="H22" s="67">
        <v>1</v>
      </c>
      <c r="I22" s="69">
        <v>3</v>
      </c>
      <c r="J22" s="64">
        <v>320</v>
      </c>
      <c r="K22" s="65">
        <v>55</v>
      </c>
      <c r="L22" s="66">
        <v>115</v>
      </c>
      <c r="M22" s="65">
        <v>32</v>
      </c>
      <c r="N22" s="67">
        <v>76</v>
      </c>
      <c r="O22" s="68">
        <v>4</v>
      </c>
      <c r="P22" s="67">
        <v>39</v>
      </c>
      <c r="Q22" s="69">
        <v>28</v>
      </c>
      <c r="R22" s="64">
        <v>0</v>
      </c>
      <c r="S22" s="70">
        <v>0</v>
      </c>
      <c r="T22" s="71">
        <v>512</v>
      </c>
      <c r="U22" s="72">
        <v>95</v>
      </c>
      <c r="V22" s="73">
        <f t="shared" si="0"/>
        <v>607</v>
      </c>
    </row>
    <row r="23" spans="1:32" ht="30.75" customHeight="1" x14ac:dyDescent="0.25">
      <c r="A23" s="14" t="s">
        <v>26</v>
      </c>
      <c r="B23" s="64">
        <v>0</v>
      </c>
      <c r="C23" s="65">
        <v>0</v>
      </c>
      <c r="D23" s="66">
        <v>0</v>
      </c>
      <c r="E23" s="65">
        <v>1</v>
      </c>
      <c r="F23" s="67">
        <v>0</v>
      </c>
      <c r="G23" s="68">
        <v>1</v>
      </c>
      <c r="H23" s="67">
        <v>0</v>
      </c>
      <c r="I23" s="69">
        <v>0</v>
      </c>
      <c r="J23" s="64">
        <v>9</v>
      </c>
      <c r="K23" s="65">
        <v>8</v>
      </c>
      <c r="L23" s="66">
        <v>5</v>
      </c>
      <c r="M23" s="65">
        <v>2</v>
      </c>
      <c r="N23" s="67">
        <v>4</v>
      </c>
      <c r="O23" s="68">
        <v>2</v>
      </c>
      <c r="P23" s="67">
        <v>1</v>
      </c>
      <c r="Q23" s="69">
        <v>0</v>
      </c>
      <c r="R23" s="64">
        <v>0</v>
      </c>
      <c r="S23" s="70">
        <v>0</v>
      </c>
      <c r="T23" s="71">
        <v>14</v>
      </c>
      <c r="U23" s="72">
        <v>11</v>
      </c>
      <c r="V23" s="73">
        <f t="shared" si="0"/>
        <v>25</v>
      </c>
    </row>
    <row r="24" spans="1:32" ht="30.75" customHeight="1" x14ac:dyDescent="0.25">
      <c r="A24" s="14" t="s">
        <v>32</v>
      </c>
      <c r="B24" s="64">
        <v>0</v>
      </c>
      <c r="C24" s="65">
        <v>0</v>
      </c>
      <c r="D24" s="66">
        <v>0</v>
      </c>
      <c r="E24" s="65">
        <v>1</v>
      </c>
      <c r="F24" s="67">
        <v>0</v>
      </c>
      <c r="G24" s="68">
        <v>1</v>
      </c>
      <c r="H24" s="67">
        <v>0</v>
      </c>
      <c r="I24" s="69">
        <v>0</v>
      </c>
      <c r="J24" s="64">
        <v>39</v>
      </c>
      <c r="K24" s="65">
        <v>17</v>
      </c>
      <c r="L24" s="66">
        <v>12</v>
      </c>
      <c r="M24" s="65">
        <v>15</v>
      </c>
      <c r="N24" s="67">
        <v>8</v>
      </c>
      <c r="O24" s="68">
        <v>10</v>
      </c>
      <c r="P24" s="67">
        <v>4</v>
      </c>
      <c r="Q24" s="69">
        <v>5</v>
      </c>
      <c r="R24" s="64">
        <v>0</v>
      </c>
      <c r="S24" s="70">
        <v>0</v>
      </c>
      <c r="T24" s="71">
        <v>51</v>
      </c>
      <c r="U24" s="72">
        <v>33</v>
      </c>
      <c r="V24" s="73">
        <f t="shared" si="0"/>
        <v>84</v>
      </c>
    </row>
    <row r="25" spans="1:32" ht="30.75" customHeight="1" x14ac:dyDescent="0.25">
      <c r="A25" s="14" t="s">
        <v>27</v>
      </c>
      <c r="B25" s="64">
        <v>0</v>
      </c>
      <c r="C25" s="65">
        <v>0</v>
      </c>
      <c r="D25" s="66">
        <v>0</v>
      </c>
      <c r="E25" s="65">
        <v>0</v>
      </c>
      <c r="F25" s="67">
        <v>0</v>
      </c>
      <c r="G25" s="68">
        <v>0</v>
      </c>
      <c r="H25" s="67">
        <v>0</v>
      </c>
      <c r="I25" s="69">
        <v>0</v>
      </c>
      <c r="J25" s="64">
        <v>0</v>
      </c>
      <c r="K25" s="65">
        <v>1</v>
      </c>
      <c r="L25" s="66">
        <v>1</v>
      </c>
      <c r="M25" s="65">
        <v>3</v>
      </c>
      <c r="N25" s="67">
        <v>1</v>
      </c>
      <c r="O25" s="68">
        <v>2</v>
      </c>
      <c r="P25" s="67">
        <v>0</v>
      </c>
      <c r="Q25" s="69">
        <v>1</v>
      </c>
      <c r="R25" s="64">
        <v>0</v>
      </c>
      <c r="S25" s="70">
        <v>0</v>
      </c>
      <c r="T25" s="71">
        <v>1</v>
      </c>
      <c r="U25" s="72">
        <v>4</v>
      </c>
      <c r="V25" s="73">
        <f t="shared" si="0"/>
        <v>5</v>
      </c>
    </row>
    <row r="26" spans="1:32" ht="30.75" customHeight="1" x14ac:dyDescent="0.25">
      <c r="A26" s="14" t="s">
        <v>28</v>
      </c>
      <c r="B26" s="64">
        <v>2</v>
      </c>
      <c r="C26" s="65">
        <v>0</v>
      </c>
      <c r="D26" s="66">
        <v>0</v>
      </c>
      <c r="E26" s="65">
        <v>2</v>
      </c>
      <c r="F26" s="67">
        <v>0</v>
      </c>
      <c r="G26" s="68">
        <v>1</v>
      </c>
      <c r="H26" s="67">
        <v>0</v>
      </c>
      <c r="I26" s="69">
        <v>1</v>
      </c>
      <c r="J26" s="64">
        <v>0</v>
      </c>
      <c r="K26" s="65">
        <v>0</v>
      </c>
      <c r="L26" s="66">
        <v>1</v>
      </c>
      <c r="M26" s="65">
        <v>0</v>
      </c>
      <c r="N26" s="67">
        <v>1</v>
      </c>
      <c r="O26" s="68">
        <v>0</v>
      </c>
      <c r="P26" s="67">
        <v>0</v>
      </c>
      <c r="Q26" s="69">
        <v>0</v>
      </c>
      <c r="R26" s="64">
        <v>0</v>
      </c>
      <c r="S26" s="70">
        <v>0</v>
      </c>
      <c r="T26" s="71">
        <v>3</v>
      </c>
      <c r="U26" s="72">
        <v>2</v>
      </c>
      <c r="V26" s="73">
        <f t="shared" si="0"/>
        <v>5</v>
      </c>
    </row>
    <row r="27" spans="1:32" ht="30.75" customHeight="1" x14ac:dyDescent="0.25">
      <c r="A27" s="14" t="s">
        <v>31</v>
      </c>
      <c r="B27" s="64">
        <v>3</v>
      </c>
      <c r="C27" s="65">
        <v>10</v>
      </c>
      <c r="D27" s="66">
        <v>15</v>
      </c>
      <c r="E27" s="65">
        <v>66</v>
      </c>
      <c r="F27" s="67">
        <v>13</v>
      </c>
      <c r="G27" s="68">
        <v>47</v>
      </c>
      <c r="H27" s="67">
        <v>2</v>
      </c>
      <c r="I27" s="69">
        <v>19</v>
      </c>
      <c r="J27" s="64">
        <v>114</v>
      </c>
      <c r="K27" s="65">
        <v>916</v>
      </c>
      <c r="L27" s="66">
        <v>156</v>
      </c>
      <c r="M27" s="65">
        <v>1424</v>
      </c>
      <c r="N27" s="67">
        <v>94</v>
      </c>
      <c r="O27" s="68">
        <v>999</v>
      </c>
      <c r="P27" s="67">
        <v>62</v>
      </c>
      <c r="Q27" s="69">
        <v>425</v>
      </c>
      <c r="R27" s="64">
        <v>0</v>
      </c>
      <c r="S27" s="70">
        <v>0</v>
      </c>
      <c r="T27" s="71">
        <v>288</v>
      </c>
      <c r="U27" s="72">
        <v>2416</v>
      </c>
      <c r="V27" s="73">
        <f t="shared" si="0"/>
        <v>2704</v>
      </c>
    </row>
    <row r="28" spans="1:32" ht="30.75" customHeight="1" x14ac:dyDescent="0.25">
      <c r="A28" s="14" t="s">
        <v>30</v>
      </c>
      <c r="B28" s="64">
        <v>24</v>
      </c>
      <c r="C28" s="65">
        <v>68</v>
      </c>
      <c r="D28" s="66">
        <v>13</v>
      </c>
      <c r="E28" s="65">
        <v>46</v>
      </c>
      <c r="F28" s="67">
        <v>10</v>
      </c>
      <c r="G28" s="68">
        <v>33</v>
      </c>
      <c r="H28" s="67">
        <v>3</v>
      </c>
      <c r="I28" s="69">
        <v>13</v>
      </c>
      <c r="J28" s="64">
        <v>5</v>
      </c>
      <c r="K28" s="65">
        <v>14</v>
      </c>
      <c r="L28" s="66">
        <v>2</v>
      </c>
      <c r="M28" s="65">
        <v>12</v>
      </c>
      <c r="N28" s="67">
        <v>1</v>
      </c>
      <c r="O28" s="68">
        <v>7</v>
      </c>
      <c r="P28" s="67">
        <v>1</v>
      </c>
      <c r="Q28" s="69">
        <v>5</v>
      </c>
      <c r="R28" s="64">
        <v>0</v>
      </c>
      <c r="S28" s="70">
        <v>0</v>
      </c>
      <c r="T28" s="71">
        <v>44</v>
      </c>
      <c r="U28" s="72">
        <v>140</v>
      </c>
      <c r="V28" s="73">
        <f t="shared" si="0"/>
        <v>184</v>
      </c>
    </row>
    <row r="29" spans="1:32" ht="30.75" customHeight="1" x14ac:dyDescent="0.25">
      <c r="A29" s="14" t="s">
        <v>33</v>
      </c>
      <c r="B29" s="64">
        <v>1</v>
      </c>
      <c r="C29" s="65">
        <v>1</v>
      </c>
      <c r="D29" s="66">
        <v>4</v>
      </c>
      <c r="E29" s="65">
        <v>13</v>
      </c>
      <c r="F29" s="67">
        <v>2</v>
      </c>
      <c r="G29" s="68">
        <v>7</v>
      </c>
      <c r="H29" s="67">
        <v>2</v>
      </c>
      <c r="I29" s="69">
        <v>6</v>
      </c>
      <c r="J29" s="64">
        <v>13</v>
      </c>
      <c r="K29" s="65">
        <v>18</v>
      </c>
      <c r="L29" s="66">
        <v>4</v>
      </c>
      <c r="M29" s="65">
        <v>4</v>
      </c>
      <c r="N29" s="67">
        <v>2</v>
      </c>
      <c r="O29" s="68">
        <v>1</v>
      </c>
      <c r="P29" s="67">
        <v>2</v>
      </c>
      <c r="Q29" s="69">
        <v>3</v>
      </c>
      <c r="R29" s="64">
        <v>0</v>
      </c>
      <c r="S29" s="70">
        <v>0</v>
      </c>
      <c r="T29" s="71">
        <v>22</v>
      </c>
      <c r="U29" s="72">
        <v>36</v>
      </c>
      <c r="V29" s="73">
        <f t="shared" si="0"/>
        <v>58</v>
      </c>
      <c r="W29" s="46"/>
      <c r="X29" s="46"/>
      <c r="Y29" s="46"/>
      <c r="Z29" s="46"/>
      <c r="AA29" s="46"/>
      <c r="AB29" s="46"/>
      <c r="AC29" s="11"/>
      <c r="AD29" s="11"/>
      <c r="AE29" s="11"/>
      <c r="AF29" s="11"/>
    </row>
    <row r="30" spans="1:32" ht="30.75" customHeight="1" x14ac:dyDescent="0.25">
      <c r="A30" s="52" t="s">
        <v>29</v>
      </c>
      <c r="B30" s="64">
        <v>5</v>
      </c>
      <c r="C30" s="65">
        <v>7</v>
      </c>
      <c r="D30" s="66">
        <v>2</v>
      </c>
      <c r="E30" s="65">
        <v>13</v>
      </c>
      <c r="F30" s="74">
        <v>2</v>
      </c>
      <c r="G30" s="75">
        <v>6</v>
      </c>
      <c r="H30" s="74">
        <v>0</v>
      </c>
      <c r="I30" s="76">
        <v>7</v>
      </c>
      <c r="J30" s="64">
        <v>43</v>
      </c>
      <c r="K30" s="65">
        <v>22</v>
      </c>
      <c r="L30" s="66">
        <v>47</v>
      </c>
      <c r="M30" s="65">
        <v>27</v>
      </c>
      <c r="N30" s="74">
        <v>25</v>
      </c>
      <c r="O30" s="75">
        <v>9</v>
      </c>
      <c r="P30" s="74">
        <v>22</v>
      </c>
      <c r="Q30" s="76">
        <v>18</v>
      </c>
      <c r="R30" s="64">
        <v>0</v>
      </c>
      <c r="S30" s="70">
        <v>0</v>
      </c>
      <c r="T30" s="71">
        <v>97</v>
      </c>
      <c r="U30" s="72">
        <v>69</v>
      </c>
      <c r="V30" s="73">
        <f t="shared" si="0"/>
        <v>166</v>
      </c>
      <c r="W30" s="46"/>
      <c r="X30" s="46"/>
      <c r="Y30" s="46"/>
      <c r="Z30" s="46"/>
      <c r="AA30" s="46"/>
      <c r="AB30" s="46"/>
      <c r="AC30" s="11"/>
      <c r="AD30" s="11"/>
      <c r="AE30" s="11"/>
      <c r="AF30" s="11"/>
    </row>
    <row r="31" spans="1:32" ht="30.75" customHeight="1" thickBot="1" x14ac:dyDescent="0.3">
      <c r="A31" s="15" t="s">
        <v>18</v>
      </c>
      <c r="B31" s="56">
        <f>SUM(B6:B30)</f>
        <v>838</v>
      </c>
      <c r="C31" s="57">
        <f t="shared" ref="C31:U31" si="1">SUM(C6:C30)</f>
        <v>1173</v>
      </c>
      <c r="D31" s="58">
        <f t="shared" si="1"/>
        <v>735</v>
      </c>
      <c r="E31" s="57">
        <f t="shared" si="1"/>
        <v>1641</v>
      </c>
      <c r="F31" s="59">
        <f t="shared" si="1"/>
        <v>529</v>
      </c>
      <c r="G31" s="60">
        <f t="shared" si="1"/>
        <v>1125</v>
      </c>
      <c r="H31" s="59">
        <f t="shared" si="1"/>
        <v>206</v>
      </c>
      <c r="I31" s="61">
        <f t="shared" si="1"/>
        <v>516</v>
      </c>
      <c r="J31" s="56">
        <f t="shared" si="1"/>
        <v>1127</v>
      </c>
      <c r="K31" s="57">
        <f t="shared" si="1"/>
        <v>2025</v>
      </c>
      <c r="L31" s="58">
        <f t="shared" si="1"/>
        <v>904</v>
      </c>
      <c r="M31" s="57">
        <f t="shared" si="1"/>
        <v>2796</v>
      </c>
      <c r="N31" s="59">
        <f t="shared" si="1"/>
        <v>627</v>
      </c>
      <c r="O31" s="60">
        <f t="shared" si="1"/>
        <v>1937</v>
      </c>
      <c r="P31" s="59">
        <f t="shared" si="1"/>
        <v>277</v>
      </c>
      <c r="Q31" s="61">
        <f t="shared" si="1"/>
        <v>859</v>
      </c>
      <c r="R31" s="56">
        <f t="shared" si="1"/>
        <v>24</v>
      </c>
      <c r="S31" s="62">
        <f t="shared" si="1"/>
        <v>33</v>
      </c>
      <c r="T31" s="56">
        <f t="shared" si="1"/>
        <v>3628</v>
      </c>
      <c r="U31" s="62">
        <f t="shared" si="1"/>
        <v>7668</v>
      </c>
      <c r="V31" s="63">
        <f t="shared" si="0"/>
        <v>11296</v>
      </c>
    </row>
    <row r="32" spans="1:32" ht="30.75" customHeight="1" x14ac:dyDescent="0.25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ht="70.5" customHeight="1" x14ac:dyDescent="0.25">
      <c r="A33" s="25" t="s">
        <v>80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ht="30.75" customHeight="1" x14ac:dyDescent="0.25">
      <c r="A34" s="25" t="s">
        <v>67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ht="30.75" customHeight="1" x14ac:dyDescent="0.25">
      <c r="A35" s="2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ht="30.75" customHeight="1" x14ac:dyDescent="0.25">
      <c r="A36" s="2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ht="30.75" customHeight="1" x14ac:dyDescent="0.25">
      <c r="A37" s="2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ht="30.75" customHeight="1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:22" ht="30.75" customHeight="1" x14ac:dyDescent="0.25">
      <c r="A39" s="25"/>
      <c r="B39" s="127"/>
      <c r="C39" s="127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22" ht="30.75" customHeight="1" x14ac:dyDescent="0.25">
      <c r="A40" s="25"/>
      <c r="B40" s="127"/>
      <c r="C40" s="12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:22" ht="30.75" customHeight="1" x14ac:dyDescent="0.25">
      <c r="A41" s="25"/>
      <c r="B41" s="1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:22" ht="30.75" customHeight="1" x14ac:dyDescent="0.25">
      <c r="A42" s="25"/>
      <c r="B42" s="1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:22" ht="30.75" customHeight="1" x14ac:dyDescent="0.25">
      <c r="A43" s="25"/>
      <c r="B43" s="127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ht="30.75" customHeight="1" x14ac:dyDescent="0.25">
      <c r="A44" s="25"/>
      <c r="B44" s="127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:22" ht="30.75" customHeight="1" x14ac:dyDescent="0.25">
      <c r="A45" s="25"/>
      <c r="B45" s="127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:22" ht="30.75" customHeight="1" x14ac:dyDescent="0.25">
      <c r="A46" s="25"/>
      <c r="B46" s="12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</sheetData>
  <mergeCells count="19">
    <mergeCell ref="A1:V1"/>
    <mergeCell ref="T2:U4"/>
    <mergeCell ref="V2:V5"/>
    <mergeCell ref="R2:S4"/>
    <mergeCell ref="A2:A4"/>
    <mergeCell ref="B39:B46"/>
    <mergeCell ref="C39:C40"/>
    <mergeCell ref="J2:Q2"/>
    <mergeCell ref="L4:M4"/>
    <mergeCell ref="N4:O4"/>
    <mergeCell ref="P4:Q4"/>
    <mergeCell ref="J3:K4"/>
    <mergeCell ref="L3:Q3"/>
    <mergeCell ref="D4:E4"/>
    <mergeCell ref="F4:G4"/>
    <mergeCell ref="H4:I4"/>
    <mergeCell ref="B2:I2"/>
    <mergeCell ref="B3:C4"/>
    <mergeCell ref="D3:I3"/>
  </mergeCells>
  <pageMargins left="0.23622047244094491" right="0.23622047244094491" top="0.35433070866141736" bottom="0.35433070866141736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topLeftCell="A4" zoomScale="85" zoomScaleNormal="85" workbookViewId="0">
      <selection activeCell="A49" sqref="A49"/>
    </sheetView>
  </sheetViews>
  <sheetFormatPr baseColWidth="10" defaultColWidth="11.42578125" defaultRowHeight="15" x14ac:dyDescent="0.25"/>
  <cols>
    <col min="1" max="7" width="11.42578125" style="17"/>
    <col min="8" max="8" width="29.140625" style="17" customWidth="1"/>
    <col min="9" max="9" width="9.85546875" style="17" customWidth="1"/>
    <col min="10" max="16384" width="11.42578125" style="17"/>
  </cols>
  <sheetData>
    <row r="1" spans="1:11" ht="47.25" customHeight="1" x14ac:dyDescent="0.25">
      <c r="B1" s="146" t="s">
        <v>82</v>
      </c>
      <c r="C1" s="146"/>
      <c r="D1" s="146"/>
      <c r="E1" s="146"/>
      <c r="F1" s="146"/>
      <c r="G1" s="146"/>
      <c r="H1" s="146"/>
      <c r="I1" s="146"/>
      <c r="J1" s="146"/>
      <c r="K1" s="146"/>
    </row>
    <row r="2" spans="1:11" x14ac:dyDescent="0.25">
      <c r="A2" s="17" t="s">
        <v>20</v>
      </c>
      <c r="B2" s="17" t="s">
        <v>38</v>
      </c>
      <c r="C2" s="17" t="s">
        <v>16</v>
      </c>
      <c r="H2" s="18" t="s">
        <v>0</v>
      </c>
      <c r="I2" s="41">
        <f>J2/J4</f>
        <v>0.3903372186137557</v>
      </c>
      <c r="J2" s="18">
        <v>4387</v>
      </c>
    </row>
    <row r="3" spans="1:11" ht="18.75" x14ac:dyDescent="0.25">
      <c r="A3" s="40">
        <f>A4/C3</f>
        <v>0.3211756373937677</v>
      </c>
      <c r="B3" s="40">
        <f>B4/C3</f>
        <v>0.67882436260623225</v>
      </c>
      <c r="C3" s="19">
        <f>A4+B4</f>
        <v>11296</v>
      </c>
      <c r="H3" s="18" t="s">
        <v>5</v>
      </c>
      <c r="I3" s="41">
        <f>J3/J4</f>
        <v>0.6096627813862443</v>
      </c>
      <c r="J3" s="18">
        <v>6852</v>
      </c>
    </row>
    <row r="4" spans="1:11" ht="18.75" x14ac:dyDescent="0.25">
      <c r="A4" s="19">
        <v>3628</v>
      </c>
      <c r="B4" s="19">
        <v>7668</v>
      </c>
      <c r="J4" s="17">
        <f>SUM(J2:J3)</f>
        <v>11239</v>
      </c>
    </row>
    <row r="18" spans="1:10" x14ac:dyDescent="0.25">
      <c r="H18" s="17" t="s">
        <v>53</v>
      </c>
      <c r="I18" s="42">
        <f>J18/J20</f>
        <v>0.69420671494404218</v>
      </c>
      <c r="J18" s="17">
        <f>1654+2564</f>
        <v>4218</v>
      </c>
    </row>
    <row r="19" spans="1:10" x14ac:dyDescent="0.25">
      <c r="A19" s="17" t="s">
        <v>39</v>
      </c>
      <c r="B19" s="42">
        <f>C19/C21</f>
        <v>0.45938250734051073</v>
      </c>
      <c r="C19" s="17">
        <f>2011+3152</f>
        <v>5163</v>
      </c>
      <c r="H19" s="17" t="s">
        <v>51</v>
      </c>
      <c r="I19" s="42">
        <f>J19/J20</f>
        <v>0.30579328505595788</v>
      </c>
      <c r="J19" s="17">
        <f>722+1136</f>
        <v>1858</v>
      </c>
    </row>
    <row r="20" spans="1:10" x14ac:dyDescent="0.25">
      <c r="A20" s="17" t="s">
        <v>40</v>
      </c>
      <c r="B20" s="42">
        <f>C20/C21</f>
        <v>0.54061749265948933</v>
      </c>
      <c r="C20" s="17">
        <f>2376+3700</f>
        <v>6076</v>
      </c>
      <c r="J20" s="17">
        <f>SUM(J18:J19)</f>
        <v>6076</v>
      </c>
    </row>
    <row r="21" spans="1:10" x14ac:dyDescent="0.25">
      <c r="C21" s="17">
        <f>SUM(C19:C20)</f>
        <v>11239</v>
      </c>
    </row>
    <row r="25" spans="1:10" ht="15" customHeight="1" x14ac:dyDescent="0.25"/>
    <row r="33" spans="1:10" x14ac:dyDescent="0.25">
      <c r="H33" s="17" t="s">
        <v>70</v>
      </c>
      <c r="I33" s="17">
        <v>3152</v>
      </c>
      <c r="J33" s="42">
        <f>I33/I35</f>
        <v>0.5514345696291113</v>
      </c>
    </row>
    <row r="34" spans="1:10" x14ac:dyDescent="0.25">
      <c r="B34" s="17" t="s">
        <v>68</v>
      </c>
      <c r="C34" s="17">
        <v>2011</v>
      </c>
      <c r="D34" s="42">
        <f>C34/C36</f>
        <v>0.54870395634379265</v>
      </c>
      <c r="H34" s="17" t="s">
        <v>84</v>
      </c>
      <c r="I34" s="17">
        <v>2564</v>
      </c>
      <c r="J34" s="42">
        <f>I34/I35</f>
        <v>0.44856543037088875</v>
      </c>
    </row>
    <row r="35" spans="1:10" x14ac:dyDescent="0.25">
      <c r="B35" s="17" t="s">
        <v>69</v>
      </c>
      <c r="C35" s="17">
        <v>1654</v>
      </c>
      <c r="D35" s="42">
        <f>C35/C36</f>
        <v>0.45129604365620735</v>
      </c>
      <c r="I35" s="17">
        <f>SUM(I33:I34)</f>
        <v>5716</v>
      </c>
    </row>
    <row r="36" spans="1:10" x14ac:dyDescent="0.25">
      <c r="C36" s="17">
        <f>SUM(C34:C35)</f>
        <v>3665</v>
      </c>
    </row>
    <row r="48" spans="1:10" x14ac:dyDescent="0.25">
      <c r="A48" s="147" t="s">
        <v>91</v>
      </c>
      <c r="B48" s="147"/>
      <c r="C48" s="147"/>
      <c r="D48" s="147"/>
      <c r="E48" s="147"/>
      <c r="F48" s="147"/>
      <c r="G48" s="147"/>
      <c r="H48" s="147"/>
    </row>
  </sheetData>
  <mergeCells count="2">
    <mergeCell ref="B1:K1"/>
    <mergeCell ref="A48:H48"/>
  </mergeCells>
  <pageMargins left="0.7" right="0.7" top="0.75" bottom="0.75" header="0.3" footer="0.3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showGridLines="0" workbookViewId="0">
      <selection activeCell="B6" sqref="B6:U6"/>
    </sheetView>
  </sheetViews>
  <sheetFormatPr baseColWidth="10" defaultRowHeight="15" x14ac:dyDescent="0.25"/>
  <cols>
    <col min="1" max="1" width="28.5703125" customWidth="1"/>
    <col min="2" max="19" width="8.28515625" customWidth="1"/>
    <col min="20" max="21" width="8.42578125" customWidth="1"/>
  </cols>
  <sheetData>
    <row r="1" spans="1:34" ht="29.25" thickBot="1" x14ac:dyDescent="0.3">
      <c r="A1" s="150" t="s">
        <v>73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35"/>
      <c r="W1" s="35"/>
      <c r="X1" s="35"/>
    </row>
    <row r="2" spans="1:34" ht="30.75" customHeight="1" x14ac:dyDescent="0.25">
      <c r="A2" s="165" t="s">
        <v>52</v>
      </c>
      <c r="B2" s="168" t="s">
        <v>0</v>
      </c>
      <c r="C2" s="169"/>
      <c r="D2" s="169"/>
      <c r="E2" s="169"/>
      <c r="F2" s="169"/>
      <c r="G2" s="169"/>
      <c r="H2" s="169"/>
      <c r="I2" s="170"/>
      <c r="J2" s="168" t="s">
        <v>5</v>
      </c>
      <c r="K2" s="169"/>
      <c r="L2" s="169"/>
      <c r="M2" s="169"/>
      <c r="N2" s="169"/>
      <c r="O2" s="169"/>
      <c r="P2" s="169"/>
      <c r="Q2" s="170"/>
      <c r="R2" s="161" t="s">
        <v>44</v>
      </c>
      <c r="S2" s="162"/>
      <c r="T2" s="153" t="s">
        <v>45</v>
      </c>
      <c r="U2" s="154"/>
      <c r="V2" s="26"/>
      <c r="W2" s="26"/>
      <c r="X2" s="26"/>
      <c r="Y2" s="26"/>
      <c r="Z2" s="26"/>
      <c r="AA2" s="26"/>
      <c r="AB2" s="26"/>
      <c r="AC2" s="26"/>
      <c r="AD2" s="26"/>
      <c r="AE2" s="2"/>
      <c r="AF2" s="2"/>
      <c r="AG2" s="2"/>
      <c r="AH2" s="2"/>
    </row>
    <row r="3" spans="1:34" ht="30.75" customHeight="1" x14ac:dyDescent="0.25">
      <c r="A3" s="166"/>
      <c r="B3" s="171" t="s">
        <v>1</v>
      </c>
      <c r="C3" s="148"/>
      <c r="D3" s="172" t="s">
        <v>66</v>
      </c>
      <c r="E3" s="172"/>
      <c r="F3" s="172"/>
      <c r="G3" s="172"/>
      <c r="H3" s="172"/>
      <c r="I3" s="173"/>
      <c r="J3" s="171" t="s">
        <v>6</v>
      </c>
      <c r="K3" s="148"/>
      <c r="L3" s="172" t="s">
        <v>63</v>
      </c>
      <c r="M3" s="172"/>
      <c r="N3" s="172"/>
      <c r="O3" s="172"/>
      <c r="P3" s="172"/>
      <c r="Q3" s="173"/>
      <c r="R3" s="163"/>
      <c r="S3" s="164"/>
      <c r="T3" s="155"/>
      <c r="U3" s="156"/>
      <c r="V3" s="26"/>
      <c r="W3" s="26"/>
      <c r="X3" s="26"/>
      <c r="Y3" s="26"/>
      <c r="Z3" s="26"/>
      <c r="AA3" s="26"/>
      <c r="AB3" s="26"/>
      <c r="AC3" s="26"/>
      <c r="AD3" s="26"/>
      <c r="AE3" s="2"/>
      <c r="AF3" s="2"/>
      <c r="AG3" s="2"/>
      <c r="AH3" s="2"/>
    </row>
    <row r="4" spans="1:34" ht="30.75" customHeight="1" x14ac:dyDescent="0.25">
      <c r="A4" s="166"/>
      <c r="B4" s="171"/>
      <c r="C4" s="148"/>
      <c r="D4" s="148" t="s">
        <v>17</v>
      </c>
      <c r="E4" s="148"/>
      <c r="F4" s="151" t="s">
        <v>4</v>
      </c>
      <c r="G4" s="151"/>
      <c r="H4" s="151" t="s">
        <v>65</v>
      </c>
      <c r="I4" s="152"/>
      <c r="J4" s="171"/>
      <c r="K4" s="148"/>
      <c r="L4" s="148" t="s">
        <v>46</v>
      </c>
      <c r="M4" s="148"/>
      <c r="N4" s="151" t="s">
        <v>4</v>
      </c>
      <c r="O4" s="151"/>
      <c r="P4" s="151" t="s">
        <v>65</v>
      </c>
      <c r="Q4" s="152"/>
      <c r="R4" s="163"/>
      <c r="S4" s="164"/>
      <c r="T4" s="155"/>
      <c r="U4" s="156"/>
      <c r="V4" s="26"/>
      <c r="W4" s="26"/>
      <c r="X4" s="26"/>
      <c r="Y4" s="26"/>
      <c r="Z4" s="26"/>
      <c r="AA4" s="26"/>
      <c r="AB4" s="26"/>
      <c r="AC4" s="26"/>
      <c r="AD4" s="26"/>
      <c r="AE4" s="2"/>
      <c r="AF4" s="2"/>
      <c r="AG4" s="2"/>
      <c r="AH4" s="2"/>
    </row>
    <row r="5" spans="1:34" ht="30.75" customHeight="1" x14ac:dyDescent="0.25">
      <c r="A5" s="166"/>
      <c r="B5" s="4" t="s">
        <v>2</v>
      </c>
      <c r="C5" s="5" t="s">
        <v>3</v>
      </c>
      <c r="D5" s="6" t="s">
        <v>2</v>
      </c>
      <c r="E5" s="5" t="s">
        <v>3</v>
      </c>
      <c r="F5" s="8" t="s">
        <v>2</v>
      </c>
      <c r="G5" s="9" t="s">
        <v>3</v>
      </c>
      <c r="H5" s="8" t="s">
        <v>2</v>
      </c>
      <c r="I5" s="10" t="s">
        <v>3</v>
      </c>
      <c r="J5" s="4" t="s">
        <v>2</v>
      </c>
      <c r="K5" s="5" t="s">
        <v>3</v>
      </c>
      <c r="L5" s="6" t="s">
        <v>2</v>
      </c>
      <c r="M5" s="5" t="s">
        <v>3</v>
      </c>
      <c r="N5" s="8" t="s">
        <v>2</v>
      </c>
      <c r="O5" s="9" t="s">
        <v>3</v>
      </c>
      <c r="P5" s="8" t="s">
        <v>2</v>
      </c>
      <c r="Q5" s="10" t="s">
        <v>3</v>
      </c>
      <c r="R5" s="28" t="s">
        <v>2</v>
      </c>
      <c r="S5" s="34" t="s">
        <v>3</v>
      </c>
      <c r="T5" s="157"/>
      <c r="U5" s="158"/>
      <c r="V5" s="26"/>
      <c r="W5" s="26"/>
      <c r="X5" s="26"/>
      <c r="Y5" s="26"/>
      <c r="Z5" s="26"/>
      <c r="AA5" s="26"/>
      <c r="AB5" s="26"/>
      <c r="AC5" s="26"/>
      <c r="AD5" s="26"/>
      <c r="AE5" s="2"/>
      <c r="AF5" s="2"/>
      <c r="AG5" s="2"/>
      <c r="AH5" s="2"/>
    </row>
    <row r="6" spans="1:34" ht="30.75" customHeight="1" thickBot="1" x14ac:dyDescent="0.3">
      <c r="A6" s="167"/>
      <c r="B6" s="77">
        <v>269</v>
      </c>
      <c r="C6" s="78">
        <v>704</v>
      </c>
      <c r="D6" s="79">
        <v>77</v>
      </c>
      <c r="E6" s="78">
        <v>301</v>
      </c>
      <c r="F6" s="59">
        <v>38</v>
      </c>
      <c r="G6" s="60">
        <v>147</v>
      </c>
      <c r="H6" s="59">
        <v>39</v>
      </c>
      <c r="I6" s="61">
        <v>154</v>
      </c>
      <c r="J6" s="77">
        <v>16</v>
      </c>
      <c r="K6" s="78">
        <v>50</v>
      </c>
      <c r="L6" s="79">
        <v>7</v>
      </c>
      <c r="M6" s="78">
        <v>59</v>
      </c>
      <c r="N6" s="59">
        <v>4</v>
      </c>
      <c r="O6" s="60">
        <v>35</v>
      </c>
      <c r="P6" s="59">
        <v>3</v>
      </c>
      <c r="Q6" s="61">
        <v>24</v>
      </c>
      <c r="R6" s="77">
        <v>369</v>
      </c>
      <c r="S6" s="80">
        <v>1114</v>
      </c>
      <c r="T6" s="159">
        <v>1483</v>
      </c>
      <c r="U6" s="160"/>
      <c r="V6" s="26"/>
      <c r="W6" s="26"/>
      <c r="X6" s="26"/>
      <c r="Y6" s="26"/>
      <c r="Z6" s="26"/>
      <c r="AA6" s="26"/>
      <c r="AB6" s="26"/>
      <c r="AC6" s="26"/>
      <c r="AD6" s="26"/>
      <c r="AE6" s="2"/>
      <c r="AF6" s="2"/>
      <c r="AG6" s="2"/>
      <c r="AH6" s="2"/>
    </row>
    <row r="7" spans="1:3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4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4" s="44" customFormat="1" ht="39" customHeight="1" x14ac:dyDescent="0.25">
      <c r="A9" s="149" t="s">
        <v>80</v>
      </c>
      <c r="B9" s="149"/>
      <c r="C9" s="149"/>
      <c r="D9" s="149"/>
      <c r="E9" s="149"/>
      <c r="F9" s="149"/>
      <c r="G9" s="25"/>
      <c r="H9" s="25"/>
      <c r="I9" s="25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</row>
    <row r="10" spans="1:34" s="44" customFormat="1" ht="39" customHeight="1" x14ac:dyDescent="0.25">
      <c r="A10" s="149" t="s">
        <v>67</v>
      </c>
      <c r="B10" s="149"/>
      <c r="C10" s="149"/>
      <c r="D10" s="149"/>
      <c r="E10" s="149"/>
      <c r="F10" s="149"/>
      <c r="G10" s="25"/>
      <c r="H10" s="25"/>
      <c r="I10" s="25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</row>
    <row r="11" spans="1:34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4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4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1:34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4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4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32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1:3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2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1:32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1:32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1:3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1:32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pans="1:3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pans="1:32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spans="1:3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spans="1:32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spans="1:32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1:32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1:32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spans="1:32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spans="1:32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spans="1:32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1:32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spans="1:32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spans="1:32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spans="1:32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1:32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spans="1:32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spans="1:32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spans="1:32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spans="1:32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spans="1:32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spans="1:32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</sheetData>
  <mergeCells count="19">
    <mergeCell ref="D3:I3"/>
    <mergeCell ref="J3:K4"/>
    <mergeCell ref="L3:Q3"/>
    <mergeCell ref="D4:E4"/>
    <mergeCell ref="A9:F9"/>
    <mergeCell ref="A10:F10"/>
    <mergeCell ref="A1:U1"/>
    <mergeCell ref="P4:Q4"/>
    <mergeCell ref="T2:U5"/>
    <mergeCell ref="T6:U6"/>
    <mergeCell ref="R2:S4"/>
    <mergeCell ref="F4:G4"/>
    <mergeCell ref="H4:I4"/>
    <mergeCell ref="L4:M4"/>
    <mergeCell ref="N4:O4"/>
    <mergeCell ref="A2:A6"/>
    <mergeCell ref="B2:I2"/>
    <mergeCell ref="J2:Q2"/>
    <mergeCell ref="B3:C4"/>
  </mergeCells>
  <pageMargins left="0.7" right="0.7" top="0.75" bottom="0.75" header="0.3" footer="0.3"/>
  <pageSetup paperSize="9" scale="67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="85" zoomScaleNormal="85" workbookViewId="0">
      <selection activeCell="A51" sqref="A51"/>
    </sheetView>
  </sheetViews>
  <sheetFormatPr baseColWidth="10" defaultColWidth="11.42578125" defaultRowHeight="15" x14ac:dyDescent="0.25"/>
  <cols>
    <col min="1" max="5" width="11.42578125" style="20"/>
    <col min="6" max="6" width="12.42578125" style="20" customWidth="1"/>
    <col min="7" max="8" width="11.42578125" style="20"/>
    <col min="9" max="9" width="28.85546875" style="20" customWidth="1"/>
    <col min="10" max="10" width="11.42578125" style="20"/>
    <col min="11" max="11" width="13.42578125" style="20" customWidth="1"/>
    <col min="12" max="16384" width="11.42578125" style="20"/>
  </cols>
  <sheetData>
    <row r="1" spans="1:11" x14ac:dyDescent="0.25">
      <c r="A1" s="174" t="s">
        <v>74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4" spans="1:11" x14ac:dyDescent="0.25">
      <c r="A4" s="20" t="s">
        <v>20</v>
      </c>
      <c r="B4" s="20" t="s">
        <v>38</v>
      </c>
      <c r="C4" s="20" t="s">
        <v>16</v>
      </c>
      <c r="I4" s="21" t="s">
        <v>0</v>
      </c>
      <c r="J4" s="21">
        <f>973+378</f>
        <v>1351</v>
      </c>
      <c r="K4" s="39">
        <f>J4/J8</f>
        <v>0.91099123398516524</v>
      </c>
    </row>
    <row r="5" spans="1:11" ht="19.5" thickBot="1" x14ac:dyDescent="0.3">
      <c r="A5" s="22">
        <v>369</v>
      </c>
      <c r="B5" s="23">
        <v>1114</v>
      </c>
      <c r="C5" s="24">
        <v>1483</v>
      </c>
      <c r="I5" s="21" t="s">
        <v>5</v>
      </c>
      <c r="J5" s="21">
        <f>66+66</f>
        <v>132</v>
      </c>
      <c r="K5" s="39">
        <f>J5/J8</f>
        <v>8.9008766014834789E-2</v>
      </c>
    </row>
    <row r="6" spans="1:11" x14ac:dyDescent="0.25">
      <c r="A6" s="38">
        <f>A5/C5</f>
        <v>0.24881995954146999</v>
      </c>
      <c r="B6" s="38">
        <f>B5/C5</f>
        <v>0.75118004045853004</v>
      </c>
      <c r="I6" s="21"/>
      <c r="J6" s="21"/>
    </row>
    <row r="7" spans="1:11" x14ac:dyDescent="0.25">
      <c r="I7" s="21"/>
      <c r="J7" s="21"/>
    </row>
    <row r="8" spans="1:11" x14ac:dyDescent="0.25">
      <c r="J8" s="20">
        <f>SUM(J4:J7)</f>
        <v>1483</v>
      </c>
    </row>
    <row r="19" spans="1:11" x14ac:dyDescent="0.25">
      <c r="I19" s="20" t="s">
        <v>50</v>
      </c>
      <c r="J19" s="20">
        <f>38+147+4+35</f>
        <v>224</v>
      </c>
      <c r="K19" s="39">
        <f>J19/J21</f>
        <v>0.50450450450450446</v>
      </c>
    </row>
    <row r="20" spans="1:11" x14ac:dyDescent="0.25">
      <c r="I20" s="20" t="s">
        <v>51</v>
      </c>
      <c r="J20" s="20">
        <f>39+154+3+24</f>
        <v>220</v>
      </c>
      <c r="K20" s="39">
        <f>J20/J21</f>
        <v>0.49549549549549549</v>
      </c>
    </row>
    <row r="21" spans="1:11" x14ac:dyDescent="0.25">
      <c r="A21" s="20" t="s">
        <v>39</v>
      </c>
      <c r="B21" s="20">
        <f>973+66</f>
        <v>1039</v>
      </c>
      <c r="C21" s="38">
        <f>B21/B23</f>
        <v>0.70060687795010113</v>
      </c>
      <c r="J21" s="20">
        <f>SUM(J19:J20)</f>
        <v>444</v>
      </c>
    </row>
    <row r="22" spans="1:11" x14ac:dyDescent="0.25">
      <c r="A22" s="20" t="s">
        <v>40</v>
      </c>
      <c r="B22" s="20">
        <f>378+66</f>
        <v>444</v>
      </c>
      <c r="C22" s="38">
        <f>B22/B23</f>
        <v>0.29939312204989887</v>
      </c>
    </row>
    <row r="23" spans="1:11" x14ac:dyDescent="0.25">
      <c r="B23" s="20">
        <f>SUM(B21:B22)</f>
        <v>1483</v>
      </c>
    </row>
    <row r="27" spans="1:11" ht="15" customHeight="1" x14ac:dyDescent="0.25"/>
    <row r="36" spans="2:10" x14ac:dyDescent="0.25">
      <c r="B36" s="17" t="s">
        <v>68</v>
      </c>
      <c r="C36" s="17">
        <v>973</v>
      </c>
      <c r="D36" s="42">
        <f>C36/C38</f>
        <v>0.84024179620034545</v>
      </c>
      <c r="H36" s="17" t="s">
        <v>70</v>
      </c>
      <c r="I36" s="17">
        <v>66</v>
      </c>
      <c r="J36" s="42">
        <f>I36/I38</f>
        <v>0.62857142857142856</v>
      </c>
    </row>
    <row r="37" spans="2:10" x14ac:dyDescent="0.25">
      <c r="B37" s="17" t="s">
        <v>69</v>
      </c>
      <c r="C37" s="17">
        <v>185</v>
      </c>
      <c r="D37" s="42">
        <f>C37/C38</f>
        <v>0.15975820379965458</v>
      </c>
      <c r="H37" s="17" t="s">
        <v>84</v>
      </c>
      <c r="I37" s="17">
        <v>39</v>
      </c>
      <c r="J37" s="42">
        <f>I37/I38</f>
        <v>0.37142857142857144</v>
      </c>
    </row>
    <row r="38" spans="2:10" x14ac:dyDescent="0.25">
      <c r="B38" s="17"/>
      <c r="C38" s="17">
        <f>SUM(C36:C37)</f>
        <v>1158</v>
      </c>
      <c r="D38" s="17"/>
      <c r="H38" s="17"/>
      <c r="I38" s="17">
        <f>SUM(I36:I37)</f>
        <v>105</v>
      </c>
      <c r="J38" s="17"/>
    </row>
    <row r="50" spans="1:8" x14ac:dyDescent="0.25">
      <c r="A50" s="147" t="s">
        <v>91</v>
      </c>
      <c r="B50" s="147"/>
      <c r="C50" s="147"/>
      <c r="D50" s="147"/>
      <c r="E50" s="147"/>
      <c r="F50" s="147"/>
      <c r="G50" s="147"/>
      <c r="H50" s="147"/>
    </row>
  </sheetData>
  <mergeCells count="2">
    <mergeCell ref="A1:K2"/>
    <mergeCell ref="A50:H50"/>
  </mergeCells>
  <pageMargins left="0.7" right="0.7" top="0.75" bottom="0.75" header="0.3" footer="0.3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0"/>
  <sheetViews>
    <sheetView showGridLines="0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25" sqref="R25"/>
    </sheetView>
  </sheetViews>
  <sheetFormatPr baseColWidth="10" defaultRowHeight="15" x14ac:dyDescent="0.25"/>
  <cols>
    <col min="1" max="1" width="42.42578125" customWidth="1"/>
    <col min="2" max="5" width="8.28515625" customWidth="1"/>
    <col min="6" max="9" width="7.7109375" customWidth="1"/>
    <col min="10" max="13" width="9" customWidth="1"/>
    <col min="14" max="17" width="7.28515625" customWidth="1"/>
    <col min="18" max="27" width="8.28515625" customWidth="1"/>
    <col min="28" max="28" width="15.42578125" customWidth="1"/>
    <col min="29" max="38" width="11.42578125" style="20"/>
  </cols>
  <sheetData>
    <row r="1" spans="1:38" ht="29.25" thickBot="1" x14ac:dyDescent="0.3">
      <c r="A1" s="150" t="s">
        <v>73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</row>
    <row r="2" spans="1:38" s="1" customFormat="1" ht="30.75" customHeight="1" x14ac:dyDescent="0.25">
      <c r="A2" s="176" t="s">
        <v>87</v>
      </c>
      <c r="B2" s="168" t="s">
        <v>0</v>
      </c>
      <c r="C2" s="169"/>
      <c r="D2" s="169"/>
      <c r="E2" s="169"/>
      <c r="F2" s="169"/>
      <c r="G2" s="169"/>
      <c r="H2" s="169"/>
      <c r="I2" s="170"/>
      <c r="J2" s="168" t="s">
        <v>54</v>
      </c>
      <c r="K2" s="169"/>
      <c r="L2" s="169"/>
      <c r="M2" s="169"/>
      <c r="N2" s="169"/>
      <c r="O2" s="169"/>
      <c r="P2" s="169"/>
      <c r="Q2" s="170"/>
      <c r="R2" s="168" t="s">
        <v>5</v>
      </c>
      <c r="S2" s="169"/>
      <c r="T2" s="169"/>
      <c r="U2" s="169"/>
      <c r="V2" s="169"/>
      <c r="W2" s="169"/>
      <c r="X2" s="169"/>
      <c r="Y2" s="170"/>
      <c r="Z2" s="138" t="s">
        <v>55</v>
      </c>
      <c r="AA2" s="139"/>
      <c r="AB2" s="142" t="s">
        <v>21</v>
      </c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8" s="1" customFormat="1" ht="30.75" customHeight="1" x14ac:dyDescent="0.25">
      <c r="A3" s="177"/>
      <c r="B3" s="134" t="s">
        <v>1</v>
      </c>
      <c r="C3" s="131"/>
      <c r="D3" s="131" t="s">
        <v>66</v>
      </c>
      <c r="E3" s="131"/>
      <c r="F3" s="131"/>
      <c r="G3" s="131"/>
      <c r="H3" s="131"/>
      <c r="I3" s="135"/>
      <c r="J3" s="134" t="s">
        <v>6</v>
      </c>
      <c r="K3" s="131"/>
      <c r="L3" s="131" t="s">
        <v>63</v>
      </c>
      <c r="M3" s="131"/>
      <c r="N3" s="131"/>
      <c r="O3" s="131"/>
      <c r="P3" s="131"/>
      <c r="Q3" s="135"/>
      <c r="R3" s="134" t="s">
        <v>6</v>
      </c>
      <c r="S3" s="131"/>
      <c r="T3" s="131" t="s">
        <v>63</v>
      </c>
      <c r="U3" s="131"/>
      <c r="V3" s="131"/>
      <c r="W3" s="131"/>
      <c r="X3" s="131"/>
      <c r="Y3" s="135"/>
      <c r="Z3" s="140"/>
      <c r="AA3" s="141"/>
      <c r="AB3" s="143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38" s="1" customFormat="1" ht="30.75" customHeight="1" x14ac:dyDescent="0.25">
      <c r="A4" s="177"/>
      <c r="B4" s="134"/>
      <c r="C4" s="131"/>
      <c r="D4" s="131" t="s">
        <v>17</v>
      </c>
      <c r="E4" s="131"/>
      <c r="F4" s="132" t="s">
        <v>4</v>
      </c>
      <c r="G4" s="132"/>
      <c r="H4" s="132" t="s">
        <v>65</v>
      </c>
      <c r="I4" s="133"/>
      <c r="J4" s="134"/>
      <c r="K4" s="131"/>
      <c r="L4" s="175" t="s">
        <v>56</v>
      </c>
      <c r="M4" s="175"/>
      <c r="N4" s="132" t="s">
        <v>4</v>
      </c>
      <c r="O4" s="132"/>
      <c r="P4" s="132" t="s">
        <v>65</v>
      </c>
      <c r="Q4" s="133"/>
      <c r="R4" s="134"/>
      <c r="S4" s="131"/>
      <c r="T4" s="131" t="s">
        <v>46</v>
      </c>
      <c r="U4" s="131"/>
      <c r="V4" s="132" t="s">
        <v>4</v>
      </c>
      <c r="W4" s="132"/>
      <c r="X4" s="132" t="s">
        <v>65</v>
      </c>
      <c r="Y4" s="133"/>
      <c r="Z4" s="140"/>
      <c r="AA4" s="141"/>
      <c r="AB4" s="143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pans="1:38" s="1" customFormat="1" ht="30.75" customHeight="1" x14ac:dyDescent="0.25">
      <c r="A5" s="177"/>
      <c r="B5" s="28" t="s">
        <v>2</v>
      </c>
      <c r="C5" s="29" t="s">
        <v>3</v>
      </c>
      <c r="D5" s="30" t="s">
        <v>2</v>
      </c>
      <c r="E5" s="29" t="s">
        <v>3</v>
      </c>
      <c r="F5" s="31" t="s">
        <v>2</v>
      </c>
      <c r="G5" s="32" t="s">
        <v>3</v>
      </c>
      <c r="H5" s="31" t="s">
        <v>2</v>
      </c>
      <c r="I5" s="33" t="s">
        <v>3</v>
      </c>
      <c r="J5" s="28" t="s">
        <v>2</v>
      </c>
      <c r="K5" s="29" t="s">
        <v>3</v>
      </c>
      <c r="L5" s="30" t="s">
        <v>2</v>
      </c>
      <c r="M5" s="29" t="s">
        <v>3</v>
      </c>
      <c r="N5" s="31" t="s">
        <v>2</v>
      </c>
      <c r="O5" s="32" t="s">
        <v>3</v>
      </c>
      <c r="P5" s="31" t="s">
        <v>2</v>
      </c>
      <c r="Q5" s="33" t="s">
        <v>3</v>
      </c>
      <c r="R5" s="28" t="s">
        <v>2</v>
      </c>
      <c r="S5" s="29" t="s">
        <v>3</v>
      </c>
      <c r="T5" s="30" t="s">
        <v>2</v>
      </c>
      <c r="U5" s="29" t="s">
        <v>3</v>
      </c>
      <c r="V5" s="31" t="s">
        <v>2</v>
      </c>
      <c r="W5" s="32" t="s">
        <v>3</v>
      </c>
      <c r="X5" s="31" t="s">
        <v>2</v>
      </c>
      <c r="Y5" s="33" t="s">
        <v>3</v>
      </c>
      <c r="Z5" s="28" t="s">
        <v>2</v>
      </c>
      <c r="AA5" s="34" t="s">
        <v>3</v>
      </c>
      <c r="AB5" s="143"/>
      <c r="AC5" s="27"/>
      <c r="AD5" s="27"/>
      <c r="AE5" s="27"/>
      <c r="AF5" s="27"/>
      <c r="AG5" s="27"/>
      <c r="AH5" s="27"/>
      <c r="AI5" s="27"/>
      <c r="AJ5" s="27"/>
      <c r="AK5" s="27"/>
      <c r="AL5" s="27"/>
    </row>
    <row r="6" spans="1:38" ht="27.75" customHeight="1" x14ac:dyDescent="0.25">
      <c r="A6" s="14" t="s">
        <v>57</v>
      </c>
      <c r="B6" s="64">
        <v>3</v>
      </c>
      <c r="C6" s="65">
        <v>11</v>
      </c>
      <c r="D6" s="66">
        <v>2</v>
      </c>
      <c r="E6" s="65">
        <v>3</v>
      </c>
      <c r="F6" s="67">
        <v>1</v>
      </c>
      <c r="G6" s="68">
        <v>2</v>
      </c>
      <c r="H6" s="67">
        <v>1</v>
      </c>
      <c r="I6" s="69">
        <v>1</v>
      </c>
      <c r="J6" s="64">
        <v>1374</v>
      </c>
      <c r="K6" s="65">
        <v>4733</v>
      </c>
      <c r="L6" s="66">
        <v>1279</v>
      </c>
      <c r="M6" s="65">
        <v>6449</v>
      </c>
      <c r="N6" s="67">
        <v>791</v>
      </c>
      <c r="O6" s="68">
        <v>4055</v>
      </c>
      <c r="P6" s="67">
        <v>488</v>
      </c>
      <c r="Q6" s="69">
        <v>2394</v>
      </c>
      <c r="R6" s="64">
        <v>43</v>
      </c>
      <c r="S6" s="65">
        <v>133</v>
      </c>
      <c r="T6" s="66">
        <v>263</v>
      </c>
      <c r="U6" s="65">
        <v>673</v>
      </c>
      <c r="V6" s="67">
        <v>1</v>
      </c>
      <c r="W6" s="68">
        <v>7</v>
      </c>
      <c r="X6" s="67">
        <v>262</v>
      </c>
      <c r="Y6" s="69">
        <v>666</v>
      </c>
      <c r="Z6" s="64">
        <v>2964</v>
      </c>
      <c r="AA6" s="70">
        <v>12002</v>
      </c>
      <c r="AB6" s="73">
        <v>14966</v>
      </c>
    </row>
    <row r="7" spans="1:38" ht="27.75" customHeight="1" thickBot="1" x14ac:dyDescent="0.3">
      <c r="A7" s="14" t="s">
        <v>58</v>
      </c>
      <c r="B7" s="64">
        <v>0</v>
      </c>
      <c r="C7" s="65">
        <v>2</v>
      </c>
      <c r="D7" s="66">
        <v>0</v>
      </c>
      <c r="E7" s="65">
        <v>0</v>
      </c>
      <c r="F7" s="67">
        <v>0</v>
      </c>
      <c r="G7" s="68">
        <v>0</v>
      </c>
      <c r="H7" s="67">
        <v>0</v>
      </c>
      <c r="I7" s="69">
        <v>0</v>
      </c>
      <c r="J7" s="64">
        <v>718</v>
      </c>
      <c r="K7" s="65">
        <v>1887</v>
      </c>
      <c r="L7" s="66">
        <v>587</v>
      </c>
      <c r="M7" s="65">
        <v>1662</v>
      </c>
      <c r="N7" s="67">
        <v>303</v>
      </c>
      <c r="O7" s="68">
        <v>819</v>
      </c>
      <c r="P7" s="67">
        <v>284</v>
      </c>
      <c r="Q7" s="69">
        <v>843</v>
      </c>
      <c r="R7" s="64">
        <v>22</v>
      </c>
      <c r="S7" s="65">
        <v>41</v>
      </c>
      <c r="T7" s="66">
        <v>8</v>
      </c>
      <c r="U7" s="65">
        <v>29</v>
      </c>
      <c r="V7" s="67">
        <v>0</v>
      </c>
      <c r="W7" s="68">
        <v>2</v>
      </c>
      <c r="X7" s="67">
        <v>8</v>
      </c>
      <c r="Y7" s="69">
        <v>27</v>
      </c>
      <c r="Z7" s="64">
        <v>1335</v>
      </c>
      <c r="AA7" s="70">
        <v>3621</v>
      </c>
      <c r="AB7" s="63">
        <v>4956</v>
      </c>
    </row>
    <row r="8" spans="1:38" s="1" customFormat="1" ht="27.75" customHeight="1" thickBot="1" x14ac:dyDescent="0.3">
      <c r="A8" s="15" t="s">
        <v>18</v>
      </c>
      <c r="B8" s="56">
        <v>3</v>
      </c>
      <c r="C8" s="57">
        <v>13</v>
      </c>
      <c r="D8" s="58">
        <v>2</v>
      </c>
      <c r="E8" s="57">
        <v>3</v>
      </c>
      <c r="F8" s="59">
        <f>SUM(F6:F7)</f>
        <v>1</v>
      </c>
      <c r="G8" s="60">
        <f t="shared" ref="G8:I8" si="0">SUM(G6:G7)</f>
        <v>2</v>
      </c>
      <c r="H8" s="59">
        <f t="shared" si="0"/>
        <v>1</v>
      </c>
      <c r="I8" s="61">
        <f t="shared" si="0"/>
        <v>1</v>
      </c>
      <c r="J8" s="56">
        <v>2092</v>
      </c>
      <c r="K8" s="57">
        <v>6620</v>
      </c>
      <c r="L8" s="58">
        <v>1866</v>
      </c>
      <c r="M8" s="57">
        <v>8111</v>
      </c>
      <c r="N8" s="59">
        <f>SUM(N6:N7)</f>
        <v>1094</v>
      </c>
      <c r="O8" s="60">
        <f t="shared" ref="O8:Q8" si="1">SUM(O6:O7)</f>
        <v>4874</v>
      </c>
      <c r="P8" s="59">
        <f t="shared" si="1"/>
        <v>772</v>
      </c>
      <c r="Q8" s="61">
        <f t="shared" si="1"/>
        <v>3237</v>
      </c>
      <c r="R8" s="56">
        <v>65</v>
      </c>
      <c r="S8" s="57">
        <v>174</v>
      </c>
      <c r="T8" s="58">
        <v>271</v>
      </c>
      <c r="U8" s="57">
        <v>702</v>
      </c>
      <c r="V8" s="59">
        <f>SUM(V6:V7)</f>
        <v>1</v>
      </c>
      <c r="W8" s="60">
        <f t="shared" ref="W8:Y8" si="2">SUM(W6:W7)</f>
        <v>9</v>
      </c>
      <c r="X8" s="59">
        <f t="shared" si="2"/>
        <v>270</v>
      </c>
      <c r="Y8" s="61">
        <f t="shared" si="2"/>
        <v>693</v>
      </c>
      <c r="Z8" s="56">
        <v>4299</v>
      </c>
      <c r="AA8" s="57">
        <v>15623</v>
      </c>
      <c r="AB8" s="81">
        <v>19922</v>
      </c>
      <c r="AC8" s="48"/>
      <c r="AD8" s="48"/>
      <c r="AE8" s="48"/>
      <c r="AF8" s="48"/>
      <c r="AG8" s="48"/>
      <c r="AH8" s="48"/>
      <c r="AI8" s="48"/>
      <c r="AJ8" s="48"/>
      <c r="AK8" s="48"/>
      <c r="AL8" s="48"/>
    </row>
    <row r="9" spans="1:38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38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38" ht="78" customHeight="1" x14ac:dyDescent="0.25">
      <c r="A11" s="25" t="s">
        <v>81</v>
      </c>
      <c r="B11" s="25"/>
      <c r="C11" s="25"/>
      <c r="D11" s="25"/>
      <c r="E11" s="25"/>
      <c r="F11" s="25"/>
      <c r="G11" s="47"/>
      <c r="H11" s="47"/>
      <c r="I11" s="47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38" ht="57.75" customHeight="1" x14ac:dyDescent="0.25">
      <c r="A12" s="25" t="s">
        <v>67</v>
      </c>
      <c r="B12" s="25"/>
      <c r="C12" s="25"/>
      <c r="D12" s="25"/>
      <c r="E12" s="25"/>
      <c r="F12" s="25"/>
      <c r="G12" s="47"/>
      <c r="H12" s="47"/>
      <c r="I12" s="47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38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38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38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38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</sheetData>
  <mergeCells count="22">
    <mergeCell ref="AB2:AB5"/>
    <mergeCell ref="B3:C4"/>
    <mergeCell ref="D3:I3"/>
    <mergeCell ref="J3:K4"/>
    <mergeCell ref="L3:Q3"/>
    <mergeCell ref="X4:Y4"/>
    <mergeCell ref="A1:AB1"/>
    <mergeCell ref="R3:S4"/>
    <mergeCell ref="T3:Y3"/>
    <mergeCell ref="D4:E4"/>
    <mergeCell ref="F4:G4"/>
    <mergeCell ref="H4:I4"/>
    <mergeCell ref="L4:M4"/>
    <mergeCell ref="N4:O4"/>
    <mergeCell ref="P4:Q4"/>
    <mergeCell ref="T4:U4"/>
    <mergeCell ref="V4:W4"/>
    <mergeCell ref="A2:A5"/>
    <mergeCell ref="B2:I2"/>
    <mergeCell ref="J2:Q2"/>
    <mergeCell ref="R2:Y2"/>
    <mergeCell ref="Z2:AA4"/>
  </mergeCells>
  <pageMargins left="0.25" right="0.25" top="0.75" bottom="0.75" header="0.3" footer="0.3"/>
  <pageSetup paperSize="9" scale="52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workbookViewId="0">
      <selection activeCell="A51" sqref="A51"/>
    </sheetView>
  </sheetViews>
  <sheetFormatPr baseColWidth="10" defaultColWidth="11.42578125" defaultRowHeight="15" x14ac:dyDescent="0.25"/>
  <cols>
    <col min="1" max="5" width="11.42578125" style="20"/>
    <col min="6" max="6" width="18.140625" style="20" customWidth="1"/>
    <col min="7" max="7" width="11.42578125" style="20"/>
    <col min="8" max="8" width="16.42578125" style="20" customWidth="1"/>
    <col min="9" max="16384" width="11.42578125" style="20"/>
  </cols>
  <sheetData>
    <row r="1" spans="1:11" x14ac:dyDescent="0.25">
      <c r="A1" s="174" t="s">
        <v>90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4" spans="1:11" x14ac:dyDescent="0.25">
      <c r="H4" s="20" t="s">
        <v>60</v>
      </c>
      <c r="I4" s="20">
        <v>21</v>
      </c>
      <c r="J4" s="38">
        <f>I4/I7</f>
        <v>1.0541110330288123E-3</v>
      </c>
    </row>
    <row r="5" spans="1:11" x14ac:dyDescent="0.25">
      <c r="A5" s="20" t="s">
        <v>20</v>
      </c>
      <c r="B5" s="20">
        <v>4299</v>
      </c>
      <c r="C5" s="38">
        <f>B5/B7</f>
        <v>0.21579158719004116</v>
      </c>
      <c r="H5" s="20" t="s">
        <v>61</v>
      </c>
      <c r="I5" s="20">
        <v>18689</v>
      </c>
      <c r="J5" s="38">
        <f>I5/I7</f>
        <v>0.93810862363216541</v>
      </c>
    </row>
    <row r="6" spans="1:11" x14ac:dyDescent="0.25">
      <c r="A6" s="20" t="s">
        <v>59</v>
      </c>
      <c r="B6" s="20">
        <v>15623</v>
      </c>
      <c r="C6" s="38">
        <f>B6/B7</f>
        <v>0.78420841280995879</v>
      </c>
      <c r="H6" s="20" t="s">
        <v>62</v>
      </c>
      <c r="I6" s="20">
        <v>1212</v>
      </c>
      <c r="J6" s="38">
        <f>I6/I7</f>
        <v>6.083726533480574E-2</v>
      </c>
    </row>
    <row r="7" spans="1:11" x14ac:dyDescent="0.25">
      <c r="A7" s="20" t="s">
        <v>16</v>
      </c>
      <c r="B7" s="20">
        <f>B5+B6</f>
        <v>19922</v>
      </c>
      <c r="C7" s="20">
        <v>100</v>
      </c>
      <c r="I7" s="20">
        <f>SUM(I4:I6)</f>
        <v>19922</v>
      </c>
    </row>
    <row r="19" spans="1:10" x14ac:dyDescent="0.25">
      <c r="A19" s="20" t="s">
        <v>39</v>
      </c>
      <c r="B19" s="20">
        <v>8967</v>
      </c>
      <c r="C19" s="38">
        <f>B19/B21</f>
        <v>0.45010541110330288</v>
      </c>
      <c r="H19" s="20" t="s">
        <v>53</v>
      </c>
      <c r="I19" s="20">
        <v>5981</v>
      </c>
      <c r="J19" s="38">
        <f>I19/I21</f>
        <v>0.5459607485166591</v>
      </c>
    </row>
    <row r="20" spans="1:10" x14ac:dyDescent="0.25">
      <c r="A20" s="20" t="s">
        <v>40</v>
      </c>
      <c r="B20" s="20">
        <v>10955</v>
      </c>
      <c r="C20" s="38">
        <f>B20/B21</f>
        <v>0.54989458889669707</v>
      </c>
      <c r="H20" s="20" t="s">
        <v>51</v>
      </c>
      <c r="I20" s="20">
        <v>4974</v>
      </c>
      <c r="J20" s="38">
        <f>I20/I21</f>
        <v>0.45403925148334096</v>
      </c>
    </row>
    <row r="21" spans="1:10" x14ac:dyDescent="0.25">
      <c r="B21" s="20">
        <f>SUM(B19:B20)</f>
        <v>19922</v>
      </c>
      <c r="I21" s="20">
        <f>SUM(I19:I20)</f>
        <v>10955</v>
      </c>
    </row>
    <row r="34" spans="2:11" x14ac:dyDescent="0.25">
      <c r="B34" s="20" t="s">
        <v>76</v>
      </c>
      <c r="D34" s="20">
        <v>8712</v>
      </c>
      <c r="E34" s="38">
        <f>D34/D36</f>
        <v>0.59346049046321525</v>
      </c>
      <c r="H34" s="20" t="s">
        <v>77</v>
      </c>
      <c r="J34" s="20">
        <v>239</v>
      </c>
      <c r="K34" s="38">
        <f>J34/J36</f>
        <v>0.95983935742971882</v>
      </c>
    </row>
    <row r="35" spans="2:11" x14ac:dyDescent="0.25">
      <c r="B35" s="20" t="s">
        <v>75</v>
      </c>
      <c r="D35" s="20">
        <v>5968</v>
      </c>
      <c r="E35" s="38">
        <f>D35/D36</f>
        <v>0.40653950953678475</v>
      </c>
      <c r="H35" s="20" t="s">
        <v>78</v>
      </c>
      <c r="J35" s="20">
        <v>10</v>
      </c>
      <c r="K35" s="38">
        <f>J35/J36</f>
        <v>4.0160642570281124E-2</v>
      </c>
    </row>
    <row r="36" spans="2:11" x14ac:dyDescent="0.25">
      <c r="D36" s="20">
        <f>SUM(D34:D35)</f>
        <v>14680</v>
      </c>
      <c r="J36" s="20">
        <f>SUM(J34:J35)</f>
        <v>249</v>
      </c>
    </row>
    <row r="50" spans="1:8" x14ac:dyDescent="0.25">
      <c r="A50" s="147" t="s">
        <v>91</v>
      </c>
      <c r="B50" s="147"/>
      <c r="C50" s="147"/>
      <c r="D50" s="147"/>
      <c r="E50" s="147"/>
      <c r="F50" s="147"/>
      <c r="G50" s="147"/>
      <c r="H50" s="147"/>
    </row>
  </sheetData>
  <mergeCells count="2">
    <mergeCell ref="A1:K2"/>
    <mergeCell ref="A50:H50"/>
  </mergeCells>
  <pageMargins left="0.7" right="0.7" top="0.75" bottom="0.75" header="0.3" footer="0.3"/>
  <pageSetup paperSize="9" scale="67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8"/>
  <sheetViews>
    <sheetView showGridLines="0" workbookViewId="0">
      <selection activeCell="P9" sqref="P9"/>
    </sheetView>
  </sheetViews>
  <sheetFormatPr baseColWidth="10" defaultRowHeight="15" x14ac:dyDescent="0.25"/>
  <cols>
    <col min="1" max="1" width="38.7109375" customWidth="1"/>
    <col min="2" max="5" width="11.42578125" style="90" bestFit="1" customWidth="1"/>
    <col min="6" max="6" width="8.42578125" style="90" bestFit="1" customWidth="1"/>
    <col min="7" max="7" width="10.140625" style="90" bestFit="1" customWidth="1"/>
    <col min="8" max="9" width="8.42578125" style="90" bestFit="1" customWidth="1"/>
    <col min="10" max="10" width="7.85546875" style="90" bestFit="1" customWidth="1"/>
    <col min="11" max="11" width="9.28515625" style="90" bestFit="1" customWidth="1"/>
    <col min="12" max="13" width="8.85546875" style="90" customWidth="1"/>
    <col min="14" max="14" width="6.140625" style="90" bestFit="1" customWidth="1"/>
    <col min="15" max="17" width="7.28515625" style="90" bestFit="1" customWidth="1"/>
    <col min="18" max="19" width="11.42578125" style="90" bestFit="1" customWidth="1"/>
    <col min="20" max="20" width="22.140625" style="90" bestFit="1" customWidth="1"/>
    <col min="21" max="26" width="11.42578125" style="17"/>
  </cols>
  <sheetData>
    <row r="1" spans="1:30" ht="29.25" thickBot="1" x14ac:dyDescent="0.3">
      <c r="A1" s="150" t="s">
        <v>71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36"/>
      <c r="V1" s="36"/>
      <c r="W1" s="36"/>
      <c r="X1" s="36"/>
      <c r="Y1" s="36"/>
      <c r="Z1" s="36"/>
    </row>
    <row r="2" spans="1:30" s="1" customFormat="1" ht="26.25" customHeight="1" x14ac:dyDescent="0.25">
      <c r="A2" s="195" t="s">
        <v>72</v>
      </c>
      <c r="B2" s="183" t="s">
        <v>0</v>
      </c>
      <c r="C2" s="184"/>
      <c r="D2" s="184"/>
      <c r="E2" s="184"/>
      <c r="F2" s="184"/>
      <c r="G2" s="184"/>
      <c r="H2" s="184"/>
      <c r="I2" s="185"/>
      <c r="J2" s="183" t="s">
        <v>5</v>
      </c>
      <c r="K2" s="184"/>
      <c r="L2" s="184"/>
      <c r="M2" s="184"/>
      <c r="N2" s="184"/>
      <c r="O2" s="184"/>
      <c r="P2" s="184"/>
      <c r="Q2" s="185"/>
      <c r="R2" s="186" t="s">
        <v>55</v>
      </c>
      <c r="S2" s="187"/>
      <c r="T2" s="192" t="s">
        <v>21</v>
      </c>
      <c r="U2" s="37"/>
      <c r="V2" s="37"/>
      <c r="W2" s="37"/>
      <c r="X2" s="37"/>
      <c r="Y2" s="37"/>
      <c r="Z2" s="37"/>
      <c r="AA2" s="3"/>
      <c r="AB2" s="3"/>
      <c r="AC2" s="3"/>
      <c r="AD2" s="3"/>
    </row>
    <row r="3" spans="1:30" s="1" customFormat="1" ht="21.75" customHeight="1" x14ac:dyDescent="0.25">
      <c r="A3" s="196"/>
      <c r="B3" s="198" t="s">
        <v>1</v>
      </c>
      <c r="C3" s="199"/>
      <c r="D3" s="178" t="s">
        <v>66</v>
      </c>
      <c r="E3" s="202"/>
      <c r="F3" s="202"/>
      <c r="G3" s="202"/>
      <c r="H3" s="202"/>
      <c r="I3" s="203"/>
      <c r="J3" s="198" t="s">
        <v>6</v>
      </c>
      <c r="K3" s="199"/>
      <c r="L3" s="178" t="s">
        <v>63</v>
      </c>
      <c r="M3" s="202"/>
      <c r="N3" s="202"/>
      <c r="O3" s="202"/>
      <c r="P3" s="202"/>
      <c r="Q3" s="203"/>
      <c r="R3" s="188"/>
      <c r="S3" s="189"/>
      <c r="T3" s="193"/>
      <c r="U3" s="37"/>
      <c r="V3" s="37"/>
      <c r="W3" s="37"/>
      <c r="X3" s="37"/>
      <c r="Y3" s="37"/>
      <c r="Z3" s="37"/>
      <c r="AA3" s="3"/>
      <c r="AB3" s="3"/>
      <c r="AC3" s="3"/>
      <c r="AD3" s="3"/>
    </row>
    <row r="4" spans="1:30" s="1" customFormat="1" ht="24" customHeight="1" x14ac:dyDescent="0.25">
      <c r="A4" s="196"/>
      <c r="B4" s="200"/>
      <c r="C4" s="201"/>
      <c r="D4" s="178" t="s">
        <v>17</v>
      </c>
      <c r="E4" s="179"/>
      <c r="F4" s="180" t="s">
        <v>4</v>
      </c>
      <c r="G4" s="181"/>
      <c r="H4" s="180" t="s">
        <v>65</v>
      </c>
      <c r="I4" s="182"/>
      <c r="J4" s="200"/>
      <c r="K4" s="201"/>
      <c r="L4" s="178" t="s">
        <v>46</v>
      </c>
      <c r="M4" s="179"/>
      <c r="N4" s="180" t="s">
        <v>4</v>
      </c>
      <c r="O4" s="181"/>
      <c r="P4" s="180" t="s">
        <v>65</v>
      </c>
      <c r="Q4" s="182"/>
      <c r="R4" s="190"/>
      <c r="S4" s="191"/>
      <c r="T4" s="193"/>
      <c r="U4" s="37"/>
      <c r="V4" s="37"/>
      <c r="W4" s="37"/>
      <c r="X4" s="37"/>
      <c r="Y4" s="37"/>
      <c r="Z4" s="37"/>
      <c r="AA4" s="3"/>
      <c r="AB4" s="3"/>
      <c r="AC4" s="3"/>
      <c r="AD4" s="3"/>
    </row>
    <row r="5" spans="1:30" s="1" customFormat="1" ht="18.75" x14ac:dyDescent="0.25">
      <c r="A5" s="196"/>
      <c r="B5" s="93" t="s">
        <v>2</v>
      </c>
      <c r="C5" s="94" t="s">
        <v>3</v>
      </c>
      <c r="D5" s="95" t="s">
        <v>2</v>
      </c>
      <c r="E5" s="94" t="s">
        <v>3</v>
      </c>
      <c r="F5" s="96" t="s">
        <v>2</v>
      </c>
      <c r="G5" s="97" t="s">
        <v>3</v>
      </c>
      <c r="H5" s="96" t="s">
        <v>2</v>
      </c>
      <c r="I5" s="98" t="s">
        <v>3</v>
      </c>
      <c r="J5" s="93" t="s">
        <v>2</v>
      </c>
      <c r="K5" s="94" t="s">
        <v>3</v>
      </c>
      <c r="L5" s="95" t="s">
        <v>2</v>
      </c>
      <c r="M5" s="94" t="s">
        <v>3</v>
      </c>
      <c r="N5" s="96" t="s">
        <v>2</v>
      </c>
      <c r="O5" s="97" t="s">
        <v>3</v>
      </c>
      <c r="P5" s="96" t="s">
        <v>2</v>
      </c>
      <c r="Q5" s="98" t="s">
        <v>3</v>
      </c>
      <c r="R5" s="93" t="s">
        <v>2</v>
      </c>
      <c r="S5" s="99" t="s">
        <v>3</v>
      </c>
      <c r="T5" s="194"/>
      <c r="U5" s="37"/>
      <c r="V5" s="37"/>
      <c r="W5" s="37"/>
      <c r="X5" s="37"/>
      <c r="Y5" s="37"/>
      <c r="Z5" s="37"/>
      <c r="AA5" s="3"/>
      <c r="AB5" s="3"/>
      <c r="AC5" s="3"/>
      <c r="AD5" s="3"/>
    </row>
    <row r="6" spans="1:30" s="92" customFormat="1" ht="24" customHeight="1" x14ac:dyDescent="0.25">
      <c r="A6" s="197"/>
      <c r="B6" s="82">
        <v>2241</v>
      </c>
      <c r="C6" s="83">
        <v>5956</v>
      </c>
      <c r="D6" s="84">
        <v>1167</v>
      </c>
      <c r="E6" s="83">
        <v>3146</v>
      </c>
      <c r="F6" s="85">
        <v>921</v>
      </c>
      <c r="G6" s="86">
        <v>2168</v>
      </c>
      <c r="H6" s="85">
        <v>246</v>
      </c>
      <c r="I6" s="87">
        <v>978</v>
      </c>
      <c r="J6" s="82">
        <v>27</v>
      </c>
      <c r="K6" s="83">
        <v>122</v>
      </c>
      <c r="L6" s="84">
        <v>24</v>
      </c>
      <c r="M6" s="83">
        <v>59</v>
      </c>
      <c r="N6" s="85">
        <v>5</v>
      </c>
      <c r="O6" s="86">
        <v>11</v>
      </c>
      <c r="P6" s="85">
        <v>19</v>
      </c>
      <c r="Q6" s="87">
        <v>48</v>
      </c>
      <c r="R6" s="82">
        <v>3459</v>
      </c>
      <c r="S6" s="88">
        <v>9283</v>
      </c>
      <c r="T6" s="89">
        <v>12742</v>
      </c>
      <c r="U6" s="91"/>
      <c r="V6" s="91"/>
      <c r="W6" s="91"/>
      <c r="X6" s="91"/>
      <c r="Y6" s="91"/>
      <c r="Z6" s="91"/>
    </row>
    <row r="7" spans="1:30" x14ac:dyDescent="0.25">
      <c r="A7" s="2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</row>
    <row r="8" spans="1:30" x14ac:dyDescent="0.25">
      <c r="A8" s="2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  <row r="9" spans="1:30" ht="85.5" customHeight="1" x14ac:dyDescent="0.25">
      <c r="A9" s="51" t="s">
        <v>80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</row>
    <row r="10" spans="1:30" ht="57.75" customHeight="1" x14ac:dyDescent="0.25">
      <c r="A10" s="51" t="s">
        <v>67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</row>
    <row r="11" spans="1:30" x14ac:dyDescent="0.25">
      <c r="A11" s="2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</row>
    <row r="12" spans="1:30" x14ac:dyDescent="0.25">
      <c r="A12" s="2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</row>
    <row r="13" spans="1:30" x14ac:dyDescent="0.25">
      <c r="A13" s="2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</row>
    <row r="14" spans="1:30" x14ac:dyDescent="0.25">
      <c r="A14" s="2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</row>
    <row r="15" spans="1:30" x14ac:dyDescent="0.25">
      <c r="A15" s="2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</row>
    <row r="16" spans="1:30" x14ac:dyDescent="0.25">
      <c r="A16" s="2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</row>
    <row r="17" spans="1:20" x14ac:dyDescent="0.25">
      <c r="A17" s="2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</row>
    <row r="18" spans="1:20" x14ac:dyDescent="0.25">
      <c r="A18" s="2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</row>
    <row r="19" spans="1:20" x14ac:dyDescent="0.25">
      <c r="A19" s="2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</row>
    <row r="20" spans="1:20" x14ac:dyDescent="0.25">
      <c r="A20" s="2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</row>
    <row r="21" spans="1:20" x14ac:dyDescent="0.25">
      <c r="A21" s="2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</row>
    <row r="22" spans="1:20" x14ac:dyDescent="0.25">
      <c r="A22" s="2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</row>
    <row r="23" spans="1:20" x14ac:dyDescent="0.25">
      <c r="A23" s="2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</row>
    <row r="24" spans="1:20" x14ac:dyDescent="0.25">
      <c r="A24" s="2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</row>
    <row r="25" spans="1:20" x14ac:dyDescent="0.25">
      <c r="A25" s="2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</row>
    <row r="26" spans="1:20" x14ac:dyDescent="0.25">
      <c r="A26" s="2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0" x14ac:dyDescent="0.25">
      <c r="A27" s="2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</row>
    <row r="28" spans="1:20" x14ac:dyDescent="0.25">
      <c r="A28" s="2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x14ac:dyDescent="0.25">
      <c r="A29" s="2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</row>
    <row r="30" spans="1:20" x14ac:dyDescent="0.25">
      <c r="A30" s="2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</row>
    <row r="31" spans="1:20" x14ac:dyDescent="0.25">
      <c r="A31" s="2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</row>
    <row r="32" spans="1:20" x14ac:dyDescent="0.25">
      <c r="A32" s="2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</row>
    <row r="33" spans="1:20" x14ac:dyDescent="0.25">
      <c r="A33" s="2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</row>
    <row r="34" spans="1:20" x14ac:dyDescent="0.25">
      <c r="A34" s="2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</row>
    <row r="35" spans="1:20" x14ac:dyDescent="0.25">
      <c r="A35" s="2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</row>
    <row r="36" spans="1:20" x14ac:dyDescent="0.25">
      <c r="A36" s="2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</row>
    <row r="37" spans="1:20" x14ac:dyDescent="0.25">
      <c r="A37" s="2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</row>
    <row r="38" spans="1:20" x14ac:dyDescent="0.25">
      <c r="A38" s="2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</row>
    <row r="39" spans="1:20" x14ac:dyDescent="0.25">
      <c r="A39" s="2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</row>
    <row r="40" spans="1:20" x14ac:dyDescent="0.25">
      <c r="A40" s="2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</row>
    <row r="41" spans="1:20" x14ac:dyDescent="0.25">
      <c r="A41" s="2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</row>
    <row r="42" spans="1:20" x14ac:dyDescent="0.25">
      <c r="A42" s="2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</row>
    <row r="43" spans="1:20" x14ac:dyDescent="0.25">
      <c r="A43" s="2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</row>
    <row r="44" spans="1:20" x14ac:dyDescent="0.25">
      <c r="A44" s="2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</row>
    <row r="45" spans="1:20" x14ac:dyDescent="0.25">
      <c r="A45" s="2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</row>
    <row r="46" spans="1:20" x14ac:dyDescent="0.25">
      <c r="A46" s="2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</row>
    <row r="47" spans="1:20" x14ac:dyDescent="0.25">
      <c r="A47" s="2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</row>
    <row r="48" spans="1:20" x14ac:dyDescent="0.25">
      <c r="A48" s="2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</row>
    <row r="49" spans="1:20" x14ac:dyDescent="0.25">
      <c r="A49" s="2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</row>
    <row r="50" spans="1:20" x14ac:dyDescent="0.25">
      <c r="A50" s="2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</row>
    <row r="51" spans="1:20" x14ac:dyDescent="0.25">
      <c r="A51" s="2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</row>
    <row r="52" spans="1:20" x14ac:dyDescent="0.25">
      <c r="A52" s="2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</row>
    <row r="53" spans="1:20" x14ac:dyDescent="0.25">
      <c r="A53" s="2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</row>
    <row r="54" spans="1:20" x14ac:dyDescent="0.25">
      <c r="A54" s="2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</row>
    <row r="55" spans="1:20" x14ac:dyDescent="0.25">
      <c r="A55" s="2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</row>
    <row r="56" spans="1:20" x14ac:dyDescent="0.25">
      <c r="A56" s="2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</row>
    <row r="57" spans="1:20" x14ac:dyDescent="0.25">
      <c r="A57" s="2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</row>
    <row r="58" spans="1:20" x14ac:dyDescent="0.25">
      <c r="A58" s="2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</row>
    <row r="59" spans="1:20" x14ac:dyDescent="0.25">
      <c r="A59" s="2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</row>
    <row r="60" spans="1:20" x14ac:dyDescent="0.25">
      <c r="A60" s="2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</row>
    <row r="61" spans="1:20" x14ac:dyDescent="0.25">
      <c r="A61" s="2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</row>
    <row r="62" spans="1:20" x14ac:dyDescent="0.25">
      <c r="A62" s="2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</row>
    <row r="63" spans="1:20" x14ac:dyDescent="0.25">
      <c r="A63" s="2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</row>
    <row r="64" spans="1:20" x14ac:dyDescent="0.25">
      <c r="A64" s="2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</row>
    <row r="65" spans="1:20" x14ac:dyDescent="0.25">
      <c r="A65" s="2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</row>
    <row r="66" spans="1:20" x14ac:dyDescent="0.25">
      <c r="A66" s="2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</row>
    <row r="67" spans="1:20" x14ac:dyDescent="0.25">
      <c r="A67" s="2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</row>
    <row r="68" spans="1:20" x14ac:dyDescent="0.25">
      <c r="A68" s="2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</row>
    <row r="69" spans="1:20" x14ac:dyDescent="0.25">
      <c r="A69" s="2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</row>
    <row r="70" spans="1:20" x14ac:dyDescent="0.25">
      <c r="A70" s="2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</row>
    <row r="71" spans="1:20" x14ac:dyDescent="0.25">
      <c r="A71" s="2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</row>
    <row r="72" spans="1:20" x14ac:dyDescent="0.25">
      <c r="A72" s="2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</row>
    <row r="73" spans="1:20" x14ac:dyDescent="0.25">
      <c r="A73" s="2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</row>
    <row r="74" spans="1:20" x14ac:dyDescent="0.25">
      <c r="A74" s="2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</row>
    <row r="75" spans="1:20" x14ac:dyDescent="0.25">
      <c r="A75" s="2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</row>
    <row r="76" spans="1:20" x14ac:dyDescent="0.25">
      <c r="A76" s="2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</row>
    <row r="77" spans="1:20" x14ac:dyDescent="0.25">
      <c r="A77" s="2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</row>
    <row r="78" spans="1:20" x14ac:dyDescent="0.25">
      <c r="A78" s="2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</row>
    <row r="79" spans="1:20" x14ac:dyDescent="0.25">
      <c r="A79" s="2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</row>
    <row r="80" spans="1:20" x14ac:dyDescent="0.25">
      <c r="A80" s="2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</row>
    <row r="81" spans="1:20" x14ac:dyDescent="0.25">
      <c r="A81" s="2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</row>
    <row r="82" spans="1:20" x14ac:dyDescent="0.25">
      <c r="A82" s="2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</row>
    <row r="83" spans="1:20" x14ac:dyDescent="0.25">
      <c r="A83" s="2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</row>
    <row r="84" spans="1:20" x14ac:dyDescent="0.25">
      <c r="A84" s="2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</row>
    <row r="85" spans="1:20" x14ac:dyDescent="0.25">
      <c r="A85" s="2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</row>
    <row r="86" spans="1:20" x14ac:dyDescent="0.25">
      <c r="A86" s="20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</row>
    <row r="87" spans="1:20" x14ac:dyDescent="0.25">
      <c r="A87" s="20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</row>
    <row r="88" spans="1:20" x14ac:dyDescent="0.25">
      <c r="A88" s="2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</row>
    <row r="89" spans="1:20" x14ac:dyDescent="0.25">
      <c r="A89" s="2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</row>
    <row r="90" spans="1:20" x14ac:dyDescent="0.25">
      <c r="A90" s="2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</row>
    <row r="91" spans="1:20" x14ac:dyDescent="0.25">
      <c r="A91" s="2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</row>
    <row r="92" spans="1:20" x14ac:dyDescent="0.25">
      <c r="A92" s="2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</row>
    <row r="93" spans="1:20" x14ac:dyDescent="0.25">
      <c r="A93" s="20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</row>
    <row r="94" spans="1:20" x14ac:dyDescent="0.25">
      <c r="A94" s="2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</row>
    <row r="95" spans="1:20" x14ac:dyDescent="0.25">
      <c r="A95" s="2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</row>
    <row r="96" spans="1:20" x14ac:dyDescent="0.25">
      <c r="A96" s="2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</row>
    <row r="97" spans="1:20" x14ac:dyDescent="0.25">
      <c r="A97" s="20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</row>
    <row r="98" spans="1:20" x14ac:dyDescent="0.25">
      <c r="A98" s="2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</row>
    <row r="99" spans="1:20" x14ac:dyDescent="0.25">
      <c r="A99" s="2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</row>
    <row r="100" spans="1:20" x14ac:dyDescent="0.25">
      <c r="A100" s="2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</row>
    <row r="101" spans="1:20" x14ac:dyDescent="0.25">
      <c r="A101" s="2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</row>
    <row r="102" spans="1:20" x14ac:dyDescent="0.25">
      <c r="A102" s="2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</row>
    <row r="103" spans="1:20" x14ac:dyDescent="0.25">
      <c r="A103" s="2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</row>
    <row r="104" spans="1:20" x14ac:dyDescent="0.25">
      <c r="A104" s="2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</row>
    <row r="105" spans="1:20" x14ac:dyDescent="0.25">
      <c r="A105" s="2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</row>
    <row r="106" spans="1:20" x14ac:dyDescent="0.25">
      <c r="A106" s="2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</row>
    <row r="107" spans="1:20" x14ac:dyDescent="0.25">
      <c r="A107" s="2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</row>
    <row r="108" spans="1:20" x14ac:dyDescent="0.25">
      <c r="A108" s="2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</row>
    <row r="109" spans="1:20" x14ac:dyDescent="0.25">
      <c r="A109" s="2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</row>
    <row r="110" spans="1:20" x14ac:dyDescent="0.25">
      <c r="A110" s="2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</row>
    <row r="111" spans="1:20" x14ac:dyDescent="0.25">
      <c r="A111" s="2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</row>
    <row r="112" spans="1:20" x14ac:dyDescent="0.25">
      <c r="A112" s="2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</row>
    <row r="113" spans="1:20" x14ac:dyDescent="0.25">
      <c r="A113" s="2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</row>
    <row r="114" spans="1:20" x14ac:dyDescent="0.25">
      <c r="A114" s="2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</row>
    <row r="115" spans="1:20" x14ac:dyDescent="0.25">
      <c r="A115" s="2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</row>
    <row r="116" spans="1:20" x14ac:dyDescent="0.25">
      <c r="A116" s="2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</row>
    <row r="117" spans="1:20" x14ac:dyDescent="0.25">
      <c r="A117" s="2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</row>
    <row r="118" spans="1:20" x14ac:dyDescent="0.25">
      <c r="A118" s="2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</row>
    <row r="119" spans="1:20" x14ac:dyDescent="0.25">
      <c r="A119" s="2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</row>
    <row r="120" spans="1:20" x14ac:dyDescent="0.25">
      <c r="A120" s="2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</row>
    <row r="121" spans="1:20" x14ac:dyDescent="0.25">
      <c r="A121" s="2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</row>
    <row r="122" spans="1:20" x14ac:dyDescent="0.25">
      <c r="A122" s="2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</row>
    <row r="123" spans="1:20" x14ac:dyDescent="0.25">
      <c r="A123" s="2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</row>
    <row r="124" spans="1:20" x14ac:dyDescent="0.25">
      <c r="A124" s="2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</row>
    <row r="125" spans="1:20" x14ac:dyDescent="0.25">
      <c r="A125" s="2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</row>
    <row r="126" spans="1:20" x14ac:dyDescent="0.25">
      <c r="A126" s="2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</row>
    <row r="127" spans="1:20" x14ac:dyDescent="0.25">
      <c r="A127" s="2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</row>
    <row r="128" spans="1:20" x14ac:dyDescent="0.25">
      <c r="A128" s="2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</row>
    <row r="129" spans="1:20" x14ac:dyDescent="0.25">
      <c r="A129" s="2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</row>
    <row r="130" spans="1:20" x14ac:dyDescent="0.25">
      <c r="A130" s="2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</row>
    <row r="131" spans="1:20" x14ac:dyDescent="0.25">
      <c r="A131" s="2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</row>
    <row r="132" spans="1:20" x14ac:dyDescent="0.25">
      <c r="A132" s="2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</row>
    <row r="133" spans="1:20" x14ac:dyDescent="0.25">
      <c r="A133" s="2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</row>
    <row r="134" spans="1:20" x14ac:dyDescent="0.25">
      <c r="A134" s="2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</row>
    <row r="135" spans="1:20" x14ac:dyDescent="0.25">
      <c r="A135" s="2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</row>
    <row r="136" spans="1:20" x14ac:dyDescent="0.25">
      <c r="A136" s="2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</row>
    <row r="137" spans="1:20" x14ac:dyDescent="0.25">
      <c r="A137" s="2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</row>
    <row r="138" spans="1:20" x14ac:dyDescent="0.25">
      <c r="A138" s="2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</row>
    <row r="139" spans="1:20" x14ac:dyDescent="0.25">
      <c r="A139" s="2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</row>
    <row r="140" spans="1:20" x14ac:dyDescent="0.25">
      <c r="A140" s="2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</row>
    <row r="141" spans="1:20" x14ac:dyDescent="0.25">
      <c r="A141" s="2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</row>
    <row r="142" spans="1:20" x14ac:dyDescent="0.25">
      <c r="A142" s="2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</row>
    <row r="143" spans="1:20" x14ac:dyDescent="0.25">
      <c r="A143" s="2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</row>
    <row r="144" spans="1:20" x14ac:dyDescent="0.25">
      <c r="A144" s="2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</row>
    <row r="145" spans="1:20" x14ac:dyDescent="0.25">
      <c r="A145" s="2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</row>
    <row r="146" spans="1:20" x14ac:dyDescent="0.25">
      <c r="A146" s="2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</row>
    <row r="147" spans="1:20" x14ac:dyDescent="0.25">
      <c r="A147" s="2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</row>
    <row r="148" spans="1:20" x14ac:dyDescent="0.25">
      <c r="A148" s="2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</row>
  </sheetData>
  <mergeCells count="16">
    <mergeCell ref="A1:T1"/>
    <mergeCell ref="D4:E4"/>
    <mergeCell ref="F4:G4"/>
    <mergeCell ref="H4:I4"/>
    <mergeCell ref="L4:M4"/>
    <mergeCell ref="N4:O4"/>
    <mergeCell ref="P4:Q4"/>
    <mergeCell ref="B2:I2"/>
    <mergeCell ref="J2:Q2"/>
    <mergeCell ref="R2:S4"/>
    <mergeCell ref="T2:T5"/>
    <mergeCell ref="A2:A6"/>
    <mergeCell ref="B3:C4"/>
    <mergeCell ref="D3:I3"/>
    <mergeCell ref="J3:K4"/>
    <mergeCell ref="L3:Q3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opLeftCell="A34" workbookViewId="0">
      <selection activeCell="A51" sqref="A51"/>
    </sheetView>
  </sheetViews>
  <sheetFormatPr baseColWidth="10" defaultRowHeight="15" x14ac:dyDescent="0.25"/>
  <cols>
    <col min="1" max="7" width="11.42578125" style="20"/>
    <col min="8" max="8" width="16.42578125" style="20" customWidth="1"/>
    <col min="9" max="17" width="11.42578125" style="20"/>
  </cols>
  <sheetData>
    <row r="1" spans="1:11" x14ac:dyDescent="0.25">
      <c r="A1" s="174" t="s">
        <v>83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4" spans="1:11" x14ac:dyDescent="0.25">
      <c r="J4" s="38"/>
    </row>
    <row r="5" spans="1:11" x14ac:dyDescent="0.25">
      <c r="A5" s="20" t="s">
        <v>20</v>
      </c>
      <c r="B5" s="20">
        <v>3459</v>
      </c>
      <c r="C5" s="38">
        <f>B5/B7</f>
        <v>0.27146444828127453</v>
      </c>
      <c r="H5" s="20" t="s">
        <v>60</v>
      </c>
      <c r="I5" s="20">
        <v>12510</v>
      </c>
      <c r="J5" s="38">
        <f>I5/I7</f>
        <v>0.98179249725317852</v>
      </c>
    </row>
    <row r="6" spans="1:11" x14ac:dyDescent="0.25">
      <c r="A6" s="20" t="s">
        <v>59</v>
      </c>
      <c r="B6" s="20">
        <v>9283</v>
      </c>
      <c r="C6" s="38">
        <f>B6/B7</f>
        <v>0.72853555171872553</v>
      </c>
      <c r="H6" s="20" t="s">
        <v>62</v>
      </c>
      <c r="I6" s="20">
        <v>232</v>
      </c>
      <c r="J6" s="38">
        <f>I6/I7</f>
        <v>1.8207502746821536E-2</v>
      </c>
    </row>
    <row r="7" spans="1:11" x14ac:dyDescent="0.25">
      <c r="A7" s="20" t="s">
        <v>16</v>
      </c>
      <c r="B7" s="20">
        <f>B5+B6</f>
        <v>12742</v>
      </c>
      <c r="C7" s="20">
        <v>100</v>
      </c>
      <c r="I7" s="20">
        <f>SUM(I4:I6)</f>
        <v>12742</v>
      </c>
    </row>
    <row r="19" spans="1:10" x14ac:dyDescent="0.25">
      <c r="A19" s="20" t="s">
        <v>39</v>
      </c>
      <c r="B19" s="20">
        <v>8346</v>
      </c>
      <c r="C19" s="38">
        <f>B19/B21</f>
        <v>0.65499921519384707</v>
      </c>
      <c r="H19" s="20" t="s">
        <v>53</v>
      </c>
      <c r="I19" s="20">
        <v>3105</v>
      </c>
      <c r="J19" s="38">
        <f>I19/I21</f>
        <v>0.7063239308462238</v>
      </c>
    </row>
    <row r="20" spans="1:10" x14ac:dyDescent="0.25">
      <c r="A20" s="20" t="s">
        <v>40</v>
      </c>
      <c r="B20" s="20">
        <v>4396</v>
      </c>
      <c r="C20" s="38">
        <f>B20/B21</f>
        <v>0.34500078480615287</v>
      </c>
      <c r="H20" s="20" t="s">
        <v>51</v>
      </c>
      <c r="I20" s="20">
        <v>1291</v>
      </c>
      <c r="J20" s="38">
        <f>I20/I21</f>
        <v>0.29367606915377614</v>
      </c>
    </row>
    <row r="21" spans="1:10" x14ac:dyDescent="0.25">
      <c r="B21" s="20">
        <f>SUM(B19:B20)</f>
        <v>12742</v>
      </c>
      <c r="I21" s="20">
        <f>SUM(I19:I20)</f>
        <v>4396</v>
      </c>
    </row>
    <row r="35" spans="2:10" x14ac:dyDescent="0.25">
      <c r="B35" s="20" t="s">
        <v>68</v>
      </c>
      <c r="D35" s="20">
        <v>8197</v>
      </c>
      <c r="E35" s="38">
        <f>D35/D37</f>
        <v>0.72629806840333155</v>
      </c>
      <c r="H35" s="20" t="s">
        <v>77</v>
      </c>
      <c r="I35" s="20">
        <v>149</v>
      </c>
      <c r="J35" s="38">
        <f>I35/I37</f>
        <v>0.90303030303030307</v>
      </c>
    </row>
    <row r="36" spans="2:10" x14ac:dyDescent="0.25">
      <c r="B36" s="20" t="s">
        <v>79</v>
      </c>
      <c r="D36" s="20">
        <v>3089</v>
      </c>
      <c r="E36" s="38">
        <f>D36/D37</f>
        <v>0.27370193159666845</v>
      </c>
      <c r="H36" s="20" t="s">
        <v>78</v>
      </c>
      <c r="I36" s="20">
        <v>16</v>
      </c>
      <c r="J36" s="38">
        <f>I36/I37</f>
        <v>9.696969696969697E-2</v>
      </c>
    </row>
    <row r="37" spans="2:10" x14ac:dyDescent="0.25">
      <c r="D37" s="20">
        <f>SUM(D35:D36)</f>
        <v>11286</v>
      </c>
      <c r="I37" s="20">
        <f>SUM(I35:I36)</f>
        <v>165</v>
      </c>
    </row>
    <row r="50" spans="1:8" x14ac:dyDescent="0.25">
      <c r="A50" s="147" t="s">
        <v>91</v>
      </c>
      <c r="B50" s="147"/>
      <c r="C50" s="147"/>
      <c r="D50" s="147"/>
      <c r="E50" s="147"/>
      <c r="F50" s="147"/>
      <c r="G50" s="147"/>
      <c r="H50" s="147"/>
    </row>
  </sheetData>
  <mergeCells count="2">
    <mergeCell ref="A1:K2"/>
    <mergeCell ref="A50:H50"/>
  </mergeCells>
  <pageMargins left="0.70866141732283472" right="0.70866141732283472" top="0.55118110236220474" bottom="0.55118110236220474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TOTALES</vt:lpstr>
      <vt:lpstr>ADMINISTRACION GENERAL CCAA</vt:lpstr>
      <vt:lpstr>GRÁFICOS ADMINISTRACION CCAA</vt:lpstr>
      <vt:lpstr>ADMINISTRACION JUSTICIA</vt:lpstr>
      <vt:lpstr>GRÁFICOS Justicia</vt:lpstr>
      <vt:lpstr>INSTITUCIONES SANITARIAS</vt:lpstr>
      <vt:lpstr>GRÁFICOS I. Sanitarias</vt:lpstr>
      <vt:lpstr>DOCENTES NO UNIVERSITARIOS</vt:lpstr>
      <vt:lpstr>GRÁFICOS Docentes No Uni</vt:lpstr>
      <vt:lpstr>'ADMINISTRACION GENERAL CCAA'!Área_de_impresión</vt:lpstr>
      <vt:lpstr>'ADMINISTRACION JUSTICIA'!Área_de_impresión</vt:lpstr>
      <vt:lpstr>'DOCENTES NO UNIVERSITARIOS'!Área_de_impresión</vt:lpstr>
      <vt:lpstr>'GRÁFICOS ADMINISTRACION CCAA'!Área_de_impresión</vt:lpstr>
      <vt:lpstr>'GRÁFICOS Justicia'!Área_de_impresión</vt:lpstr>
      <vt:lpstr>'INSTITUCIONES SANITARIAS'!Área_de_impresión</vt:lpstr>
      <vt:lpstr>TOTALES!Área_de_impresión</vt:lpstr>
    </vt:vector>
  </TitlesOfParts>
  <Company>Principado de Asturias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2025-04-23T07:48:00Z</cp:lastPrinted>
  <dcterms:created xsi:type="dcterms:W3CDTF">2025-04-09T10:35:24Z</dcterms:created>
  <dcterms:modified xsi:type="dcterms:W3CDTF">2025-04-24T10:57:54Z</dcterms:modified>
</cp:coreProperties>
</file>